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projecalccombr-my.sharepoint.com/personal/intranet_projecalc_com_br/Documents/REDE PJC/000 - Projetos Finalizados/089 - TJ PR/ESTUDOS/ECP/ENVIAR/"/>
    </mc:Choice>
  </mc:AlternateContent>
  <xr:revisionPtr revIDLastSave="343" documentId="8_{CBA50E32-4243-4776-8282-B824BA8B1485}" xr6:coauthVersionLast="47" xr6:coauthVersionMax="47" xr10:uidLastSave="{9E5A6A5E-7718-4325-8DA9-43C2ED1AB9D9}"/>
  <bookViews>
    <workbookView xWindow="-120" yWindow="-120" windowWidth="29040" windowHeight="15720" xr2:uid="{554A55A9-FCE4-4414-856A-484BBFC397FE}"/>
  </bookViews>
  <sheets>
    <sheet name="Orçamento Sintético" sheetId="8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140" i="8" l="1"/>
  <c r="M140" i="8"/>
  <c r="L140" i="8"/>
  <c r="K140" i="8"/>
  <c r="O140" i="8" s="1"/>
  <c r="P140" i="8" s="1"/>
  <c r="P139" i="8"/>
  <c r="N138" i="8"/>
  <c r="M138" i="8"/>
  <c r="L138" i="8"/>
  <c r="K138" i="8"/>
  <c r="O138" i="8" s="1"/>
  <c r="P138" i="8" s="1"/>
  <c r="N137" i="8"/>
  <c r="M137" i="8"/>
  <c r="L137" i="8"/>
  <c r="K137" i="8"/>
  <c r="O137" i="8" s="1"/>
  <c r="P137" i="8" s="1"/>
  <c r="N136" i="8"/>
  <c r="M136" i="8"/>
  <c r="L136" i="8"/>
  <c r="K136" i="8"/>
  <c r="O136" i="8" s="1"/>
  <c r="P136" i="8" s="1"/>
  <c r="P135" i="8"/>
  <c r="N134" i="8"/>
  <c r="M134" i="8"/>
  <c r="L134" i="8"/>
  <c r="K134" i="8"/>
  <c r="O134" i="8" s="1"/>
  <c r="P134" i="8" s="1"/>
  <c r="N133" i="8"/>
  <c r="M133" i="8"/>
  <c r="L133" i="8"/>
  <c r="K133" i="8"/>
  <c r="O133" i="8" s="1"/>
  <c r="P133" i="8" s="1"/>
  <c r="N132" i="8"/>
  <c r="M132" i="8"/>
  <c r="L132" i="8"/>
  <c r="K132" i="8"/>
  <c r="O132" i="8" s="1"/>
  <c r="P132" i="8" s="1"/>
  <c r="O131" i="8"/>
  <c r="P131" i="8" s="1"/>
  <c r="N131" i="8"/>
  <c r="M131" i="8"/>
  <c r="L131" i="8"/>
  <c r="K131" i="8"/>
  <c r="N130" i="8"/>
  <c r="M130" i="8"/>
  <c r="L130" i="8"/>
  <c r="K130" i="8"/>
  <c r="O130" i="8" s="1"/>
  <c r="P130" i="8" s="1"/>
  <c r="N129" i="8"/>
  <c r="M129" i="8"/>
  <c r="L129" i="8"/>
  <c r="K129" i="8"/>
  <c r="O129" i="8" s="1"/>
  <c r="P129" i="8" s="1"/>
  <c r="N128" i="8"/>
  <c r="M128" i="8"/>
  <c r="L128" i="8"/>
  <c r="K128" i="8"/>
  <c r="O128" i="8" s="1"/>
  <c r="P128" i="8" s="1"/>
  <c r="N127" i="8"/>
  <c r="M127" i="8"/>
  <c r="L127" i="8"/>
  <c r="K127" i="8"/>
  <c r="O127" i="8" s="1"/>
  <c r="P127" i="8" s="1"/>
  <c r="N126" i="8"/>
  <c r="M126" i="8"/>
  <c r="L126" i="8"/>
  <c r="K126" i="8"/>
  <c r="O126" i="8" s="1"/>
  <c r="P126" i="8" s="1"/>
  <c r="N125" i="8"/>
  <c r="M125" i="8"/>
  <c r="L125" i="8"/>
  <c r="K125" i="8"/>
  <c r="O125" i="8" s="1"/>
  <c r="P125" i="8" s="1"/>
  <c r="N124" i="8"/>
  <c r="M124" i="8"/>
  <c r="L124" i="8"/>
  <c r="K124" i="8"/>
  <c r="O124" i="8" s="1"/>
  <c r="P124" i="8" s="1"/>
  <c r="P123" i="8"/>
  <c r="N122" i="8"/>
  <c r="M122" i="8"/>
  <c r="L122" i="8"/>
  <c r="K122" i="8"/>
  <c r="O122" i="8" s="1"/>
  <c r="P122" i="8" s="1"/>
  <c r="N121" i="8"/>
  <c r="M121" i="8"/>
  <c r="L121" i="8"/>
  <c r="K121" i="8"/>
  <c r="O121" i="8" s="1"/>
  <c r="P121" i="8" s="1"/>
  <c r="N120" i="8"/>
  <c r="M120" i="8"/>
  <c r="L120" i="8"/>
  <c r="K120" i="8"/>
  <c r="O120" i="8" s="1"/>
  <c r="P120" i="8" s="1"/>
  <c r="O119" i="8"/>
  <c r="P119" i="8" s="1"/>
  <c r="N119" i="8"/>
  <c r="M119" i="8"/>
  <c r="L119" i="8"/>
  <c r="K119" i="8"/>
  <c r="N118" i="8"/>
  <c r="M118" i="8"/>
  <c r="L118" i="8"/>
  <c r="K118" i="8"/>
  <c r="O118" i="8" s="1"/>
  <c r="P118" i="8" s="1"/>
  <c r="P117" i="8"/>
  <c r="P116" i="8"/>
  <c r="N115" i="8"/>
  <c r="M115" i="8"/>
  <c r="L115" i="8"/>
  <c r="K115" i="8"/>
  <c r="O115" i="8" s="1"/>
  <c r="P115" i="8" s="1"/>
  <c r="O114" i="8"/>
  <c r="P114" i="8" s="1"/>
  <c r="N114" i="8"/>
  <c r="M114" i="8"/>
  <c r="L114" i="8"/>
  <c r="K114" i="8"/>
  <c r="N113" i="8"/>
  <c r="M113" i="8"/>
  <c r="L113" i="8"/>
  <c r="K113" i="8"/>
  <c r="O113" i="8" s="1"/>
  <c r="P113" i="8" s="1"/>
  <c r="P112" i="8"/>
  <c r="N111" i="8"/>
  <c r="M111" i="8"/>
  <c r="L111" i="8"/>
  <c r="K111" i="8"/>
  <c r="O111" i="8" s="1"/>
  <c r="P111" i="8" s="1"/>
  <c r="N110" i="8"/>
  <c r="M110" i="8"/>
  <c r="L110" i="8"/>
  <c r="K110" i="8"/>
  <c r="O110" i="8" s="1"/>
  <c r="P110" i="8" s="1"/>
  <c r="N109" i="8"/>
  <c r="M109" i="8"/>
  <c r="L109" i="8"/>
  <c r="K109" i="8"/>
  <c r="O109" i="8" s="1"/>
  <c r="P109" i="8" s="1"/>
  <c r="N108" i="8"/>
  <c r="M108" i="8"/>
  <c r="L108" i="8"/>
  <c r="K108" i="8"/>
  <c r="O108" i="8" s="1"/>
  <c r="P108" i="8" s="1"/>
  <c r="N107" i="8"/>
  <c r="M107" i="8"/>
  <c r="L107" i="8"/>
  <c r="K107" i="8"/>
  <c r="O107" i="8" s="1"/>
  <c r="P107" i="8" s="1"/>
  <c r="O106" i="8"/>
  <c r="P106" i="8" s="1"/>
  <c r="N106" i="8"/>
  <c r="M106" i="8"/>
  <c r="L106" i="8"/>
  <c r="K106" i="8"/>
  <c r="O105" i="8"/>
  <c r="P105" i="8" s="1"/>
  <c r="N105" i="8"/>
  <c r="M105" i="8"/>
  <c r="L105" i="8"/>
  <c r="K105" i="8"/>
  <c r="N104" i="8"/>
  <c r="M104" i="8"/>
  <c r="L104" i="8"/>
  <c r="K104" i="8"/>
  <c r="O104" i="8" s="1"/>
  <c r="P104" i="8" s="1"/>
  <c r="N103" i="8"/>
  <c r="M103" i="8"/>
  <c r="L103" i="8"/>
  <c r="K103" i="8"/>
  <c r="O103" i="8" s="1"/>
  <c r="P103" i="8" s="1"/>
  <c r="N102" i="8"/>
  <c r="M102" i="8"/>
  <c r="L102" i="8"/>
  <c r="K102" i="8"/>
  <c r="O102" i="8" s="1"/>
  <c r="P102" i="8" s="1"/>
  <c r="P101" i="8"/>
  <c r="N100" i="8"/>
  <c r="M100" i="8"/>
  <c r="L100" i="8"/>
  <c r="K100" i="8"/>
  <c r="O100" i="8" s="1"/>
  <c r="P100" i="8" s="1"/>
  <c r="N99" i="8"/>
  <c r="M99" i="8"/>
  <c r="L99" i="8"/>
  <c r="K99" i="8"/>
  <c r="O99" i="8" s="1"/>
  <c r="P99" i="8" s="1"/>
  <c r="N98" i="8"/>
  <c r="M98" i="8"/>
  <c r="L98" i="8"/>
  <c r="K98" i="8"/>
  <c r="O98" i="8" s="1"/>
  <c r="P98" i="8" s="1"/>
  <c r="N97" i="8"/>
  <c r="M97" i="8"/>
  <c r="L97" i="8"/>
  <c r="K97" i="8"/>
  <c r="O97" i="8" s="1"/>
  <c r="P97" i="8" s="1"/>
  <c r="N96" i="8"/>
  <c r="M96" i="8"/>
  <c r="L96" i="8"/>
  <c r="K96" i="8"/>
  <c r="O96" i="8" s="1"/>
  <c r="P96" i="8" s="1"/>
  <c r="O95" i="8"/>
  <c r="P95" i="8" s="1"/>
  <c r="N95" i="8"/>
  <c r="M95" i="8"/>
  <c r="L95" i="8"/>
  <c r="K95" i="8"/>
  <c r="N94" i="8"/>
  <c r="M94" i="8"/>
  <c r="L94" i="8"/>
  <c r="K94" i="8"/>
  <c r="O94" i="8" s="1"/>
  <c r="P94" i="8" s="1"/>
  <c r="N93" i="8"/>
  <c r="M93" i="8"/>
  <c r="L93" i="8"/>
  <c r="K93" i="8"/>
  <c r="O93" i="8" s="1"/>
  <c r="P93" i="8" s="1"/>
  <c r="P92" i="8"/>
  <c r="O91" i="8"/>
  <c r="P91" i="8" s="1"/>
  <c r="N91" i="8"/>
  <c r="M91" i="8"/>
  <c r="L91" i="8"/>
  <c r="K91" i="8"/>
  <c r="N90" i="8"/>
  <c r="M90" i="8"/>
  <c r="L90" i="8"/>
  <c r="K90" i="8"/>
  <c r="O90" i="8" s="1"/>
  <c r="P90" i="8" s="1"/>
  <c r="N89" i="8"/>
  <c r="M89" i="8"/>
  <c r="L89" i="8"/>
  <c r="K89" i="8"/>
  <c r="O89" i="8" s="1"/>
  <c r="P89" i="8" s="1"/>
  <c r="N88" i="8"/>
  <c r="M88" i="8"/>
  <c r="L88" i="8"/>
  <c r="K88" i="8"/>
  <c r="O88" i="8" s="1"/>
  <c r="P88" i="8" s="1"/>
  <c r="N87" i="8"/>
  <c r="M87" i="8"/>
  <c r="L87" i="8"/>
  <c r="K87" i="8"/>
  <c r="O87" i="8" s="1"/>
  <c r="P87" i="8" s="1"/>
  <c r="N86" i="8"/>
  <c r="M86" i="8"/>
  <c r="L86" i="8"/>
  <c r="K86" i="8"/>
  <c r="O86" i="8" s="1"/>
  <c r="P86" i="8" s="1"/>
  <c r="N85" i="8"/>
  <c r="M85" i="8"/>
  <c r="L85" i="8"/>
  <c r="K85" i="8"/>
  <c r="O85" i="8" s="1"/>
  <c r="P85" i="8" s="1"/>
  <c r="O84" i="8"/>
  <c r="P84" i="8" s="1"/>
  <c r="N84" i="8"/>
  <c r="M84" i="8"/>
  <c r="L84" i="8"/>
  <c r="K84" i="8"/>
  <c r="N83" i="8"/>
  <c r="M83" i="8"/>
  <c r="L83" i="8"/>
  <c r="K83" i="8"/>
  <c r="O83" i="8" s="1"/>
  <c r="P83" i="8" s="1"/>
  <c r="N82" i="8"/>
  <c r="M82" i="8"/>
  <c r="L82" i="8"/>
  <c r="K82" i="8"/>
  <c r="O82" i="8" s="1"/>
  <c r="P82" i="8" s="1"/>
  <c r="N81" i="8"/>
  <c r="M81" i="8"/>
  <c r="L81" i="8"/>
  <c r="K81" i="8"/>
  <c r="O81" i="8" s="1"/>
  <c r="P81" i="8" s="1"/>
  <c r="P80" i="8"/>
  <c r="P79" i="8"/>
  <c r="N78" i="8"/>
  <c r="M78" i="8"/>
  <c r="L78" i="8"/>
  <c r="K78" i="8"/>
  <c r="O78" i="8" s="1"/>
  <c r="P78" i="8" s="1"/>
  <c r="N77" i="8"/>
  <c r="M77" i="8"/>
  <c r="L77" i="8"/>
  <c r="K77" i="8"/>
  <c r="O77" i="8" s="1"/>
  <c r="P77" i="8" s="1"/>
  <c r="N76" i="8"/>
  <c r="M76" i="8"/>
  <c r="L76" i="8"/>
  <c r="K76" i="8"/>
  <c r="O76" i="8" s="1"/>
  <c r="P76" i="8" s="1"/>
  <c r="O75" i="8"/>
  <c r="P75" i="8" s="1"/>
  <c r="N75" i="8"/>
  <c r="M75" i="8"/>
  <c r="L75" i="8"/>
  <c r="K75" i="8"/>
  <c r="N74" i="8"/>
  <c r="M74" i="8"/>
  <c r="L74" i="8"/>
  <c r="K74" i="8"/>
  <c r="O74" i="8" s="1"/>
  <c r="P74" i="8" s="1"/>
  <c r="P73" i="8"/>
  <c r="N72" i="8"/>
  <c r="M72" i="8"/>
  <c r="L72" i="8"/>
  <c r="K72" i="8"/>
  <c r="O72" i="8" s="1"/>
  <c r="P72" i="8" s="1"/>
  <c r="N71" i="8"/>
  <c r="M71" i="8"/>
  <c r="L71" i="8"/>
  <c r="K71" i="8"/>
  <c r="O71" i="8" s="1"/>
  <c r="P71" i="8" s="1"/>
  <c r="N70" i="8"/>
  <c r="M70" i="8"/>
  <c r="L70" i="8"/>
  <c r="K70" i="8"/>
  <c r="O70" i="8" s="1"/>
  <c r="P70" i="8" s="1"/>
  <c r="P69" i="8"/>
  <c r="N68" i="8"/>
  <c r="M68" i="8"/>
  <c r="L68" i="8"/>
  <c r="K68" i="8"/>
  <c r="O68" i="8" s="1"/>
  <c r="P68" i="8" s="1"/>
  <c r="N67" i="8"/>
  <c r="M67" i="8"/>
  <c r="L67" i="8"/>
  <c r="K67" i="8"/>
  <c r="O67" i="8" s="1"/>
  <c r="P67" i="8" s="1"/>
  <c r="N66" i="8"/>
  <c r="M66" i="8"/>
  <c r="L66" i="8"/>
  <c r="K66" i="8"/>
  <c r="O66" i="8" s="1"/>
  <c r="P66" i="8" s="1"/>
  <c r="N65" i="8"/>
  <c r="M65" i="8"/>
  <c r="L65" i="8"/>
  <c r="K65" i="8"/>
  <c r="O65" i="8" s="1"/>
  <c r="P65" i="8" s="1"/>
  <c r="N64" i="8"/>
  <c r="M64" i="8"/>
  <c r="L64" i="8"/>
  <c r="K64" i="8"/>
  <c r="O64" i="8" s="1"/>
  <c r="P64" i="8" s="1"/>
  <c r="N63" i="8"/>
  <c r="M63" i="8"/>
  <c r="L63" i="8"/>
  <c r="K63" i="8"/>
  <c r="O63" i="8" s="1"/>
  <c r="P63" i="8" s="1"/>
  <c r="N62" i="8"/>
  <c r="M62" i="8"/>
  <c r="L62" i="8"/>
  <c r="K62" i="8"/>
  <c r="O62" i="8" s="1"/>
  <c r="P62" i="8" s="1"/>
  <c r="N61" i="8"/>
  <c r="M61" i="8"/>
  <c r="L61" i="8"/>
  <c r="K61" i="8"/>
  <c r="O61" i="8" s="1"/>
  <c r="P61" i="8" s="1"/>
  <c r="P60" i="8"/>
  <c r="P59" i="8"/>
  <c r="N58" i="8"/>
  <c r="M58" i="8"/>
  <c r="L58" i="8"/>
  <c r="K58" i="8"/>
  <c r="O58" i="8" s="1"/>
  <c r="P58" i="8" s="1"/>
  <c r="N57" i="8"/>
  <c r="M57" i="8"/>
  <c r="L57" i="8"/>
  <c r="K57" i="8"/>
  <c r="O57" i="8" s="1"/>
  <c r="P57" i="8" s="1"/>
  <c r="N56" i="8"/>
  <c r="M56" i="8"/>
  <c r="L56" i="8"/>
  <c r="K56" i="8"/>
  <c r="O56" i="8" s="1"/>
  <c r="P56" i="8" s="1"/>
  <c r="N55" i="8"/>
  <c r="M55" i="8"/>
  <c r="L55" i="8"/>
  <c r="K55" i="8"/>
  <c r="O55" i="8" s="1"/>
  <c r="P55" i="8" s="1"/>
  <c r="P54" i="8"/>
  <c r="N53" i="8"/>
  <c r="M53" i="8"/>
  <c r="L53" i="8"/>
  <c r="K53" i="8"/>
  <c r="O53" i="8" s="1"/>
  <c r="P53" i="8" s="1"/>
  <c r="N52" i="8"/>
  <c r="M52" i="8"/>
  <c r="L52" i="8"/>
  <c r="K52" i="8"/>
  <c r="O52" i="8" s="1"/>
  <c r="P52" i="8" s="1"/>
  <c r="N51" i="8"/>
  <c r="M51" i="8"/>
  <c r="L51" i="8"/>
  <c r="K51" i="8"/>
  <c r="O51" i="8" s="1"/>
  <c r="P51" i="8" s="1"/>
  <c r="N50" i="8"/>
  <c r="M50" i="8"/>
  <c r="L50" i="8"/>
  <c r="K50" i="8"/>
  <c r="O50" i="8" s="1"/>
  <c r="P50" i="8" s="1"/>
  <c r="N49" i="8"/>
  <c r="M49" i="8"/>
  <c r="L49" i="8"/>
  <c r="K49" i="8"/>
  <c r="O49" i="8" s="1"/>
  <c r="P49" i="8" s="1"/>
  <c r="N48" i="8"/>
  <c r="M48" i="8"/>
  <c r="L48" i="8"/>
  <c r="K48" i="8"/>
  <c r="O48" i="8" s="1"/>
  <c r="P48" i="8" s="1"/>
  <c r="N47" i="8"/>
  <c r="M47" i="8"/>
  <c r="L47" i="8"/>
  <c r="K47" i="8"/>
  <c r="O47" i="8" s="1"/>
  <c r="P47" i="8" s="1"/>
  <c r="N46" i="8"/>
  <c r="M46" i="8"/>
  <c r="L46" i="8"/>
  <c r="K46" i="8"/>
  <c r="O46" i="8" s="1"/>
  <c r="P46" i="8" s="1"/>
  <c r="N45" i="8"/>
  <c r="M45" i="8"/>
  <c r="L45" i="8"/>
  <c r="K45" i="8"/>
  <c r="O45" i="8" s="1"/>
  <c r="P45" i="8" s="1"/>
  <c r="P44" i="8"/>
  <c r="N43" i="8"/>
  <c r="M43" i="8"/>
  <c r="L43" i="8"/>
  <c r="K43" i="8"/>
  <c r="O43" i="8" s="1"/>
  <c r="P43" i="8" s="1"/>
  <c r="N42" i="8"/>
  <c r="M42" i="8"/>
  <c r="L42" i="8"/>
  <c r="K42" i="8"/>
  <c r="O42" i="8" s="1"/>
  <c r="P42" i="8" s="1"/>
  <c r="O41" i="8"/>
  <c r="P41" i="8" s="1"/>
  <c r="N41" i="8"/>
  <c r="M41" i="8"/>
  <c r="L41" i="8"/>
  <c r="K41" i="8"/>
  <c r="N40" i="8"/>
  <c r="M40" i="8"/>
  <c r="L40" i="8"/>
  <c r="K40" i="8"/>
  <c r="O40" i="8" s="1"/>
  <c r="P40" i="8" s="1"/>
  <c r="N39" i="8"/>
  <c r="M39" i="8"/>
  <c r="L39" i="8"/>
  <c r="K39" i="8"/>
  <c r="O39" i="8" s="1"/>
  <c r="P39" i="8" s="1"/>
  <c r="N38" i="8"/>
  <c r="M38" i="8"/>
  <c r="L38" i="8"/>
  <c r="K38" i="8"/>
  <c r="O38" i="8" s="1"/>
  <c r="P38" i="8" s="1"/>
  <c r="N37" i="8"/>
  <c r="M37" i="8"/>
  <c r="L37" i="8"/>
  <c r="K37" i="8"/>
  <c r="O37" i="8" s="1"/>
  <c r="P37" i="8" s="1"/>
  <c r="N36" i="8"/>
  <c r="M36" i="8"/>
  <c r="L36" i="8"/>
  <c r="K36" i="8"/>
  <c r="O36" i="8" s="1"/>
  <c r="P36" i="8" s="1"/>
  <c r="P35" i="8"/>
  <c r="P34" i="8"/>
  <c r="N33" i="8"/>
  <c r="M33" i="8"/>
  <c r="L33" i="8"/>
  <c r="K33" i="8"/>
  <c r="O33" i="8" s="1"/>
  <c r="P33" i="8" s="1"/>
  <c r="N32" i="8"/>
  <c r="M32" i="8"/>
  <c r="L32" i="8"/>
  <c r="K32" i="8"/>
  <c r="O32" i="8" s="1"/>
  <c r="P32" i="8" s="1"/>
  <c r="N31" i="8"/>
  <c r="M31" i="8"/>
  <c r="L31" i="8"/>
  <c r="K31" i="8"/>
  <c r="O31" i="8" s="1"/>
  <c r="P31" i="8" s="1"/>
  <c r="N30" i="8"/>
  <c r="M30" i="8"/>
  <c r="L30" i="8"/>
  <c r="K30" i="8"/>
  <c r="O30" i="8" s="1"/>
  <c r="P30" i="8" s="1"/>
  <c r="N29" i="8"/>
  <c r="M29" i="8"/>
  <c r="L29" i="8"/>
  <c r="K29" i="8"/>
  <c r="O29" i="8" s="1"/>
  <c r="P29" i="8" s="1"/>
  <c r="N28" i="8"/>
  <c r="M28" i="8"/>
  <c r="L28" i="8"/>
  <c r="K28" i="8"/>
  <c r="O28" i="8" s="1"/>
  <c r="P28" i="8" s="1"/>
  <c r="N27" i="8"/>
  <c r="M27" i="8"/>
  <c r="L27" i="8"/>
  <c r="K27" i="8"/>
  <c r="O27" i="8" s="1"/>
  <c r="P27" i="8" s="1"/>
  <c r="N26" i="8"/>
  <c r="M26" i="8"/>
  <c r="L26" i="8"/>
  <c r="K26" i="8"/>
  <c r="O26" i="8" s="1"/>
  <c r="P26" i="8" s="1"/>
  <c r="N25" i="8"/>
  <c r="M25" i="8"/>
  <c r="L25" i="8"/>
  <c r="K25" i="8"/>
  <c r="O25" i="8" s="1"/>
  <c r="P25" i="8" s="1"/>
  <c r="N24" i="8"/>
  <c r="M24" i="8"/>
  <c r="L24" i="8"/>
  <c r="K24" i="8"/>
  <c r="O24" i="8" s="1"/>
  <c r="P24" i="8" s="1"/>
  <c r="P23" i="8"/>
  <c r="O22" i="8"/>
  <c r="P22" i="8" s="1"/>
  <c r="N22" i="8"/>
  <c r="M22" i="8"/>
  <c r="L22" i="8"/>
  <c r="K22" i="8"/>
  <c r="P21" i="8"/>
  <c r="N20" i="8"/>
  <c r="M20" i="8"/>
  <c r="L20" i="8"/>
  <c r="K20" i="8"/>
  <c r="O20" i="8" s="1"/>
  <c r="P20" i="8" s="1"/>
  <c r="N19" i="8"/>
  <c r="M19" i="8"/>
  <c r="L19" i="8"/>
  <c r="K19" i="8"/>
  <c r="O19" i="8" s="1"/>
  <c r="P19" i="8" s="1"/>
  <c r="N18" i="8"/>
  <c r="M18" i="8"/>
  <c r="L18" i="8"/>
  <c r="K18" i="8"/>
  <c r="O18" i="8" s="1"/>
  <c r="P18" i="8" s="1"/>
  <c r="P17" i="8"/>
  <c r="O16" i="8"/>
  <c r="P16" i="8" s="1"/>
  <c r="N16" i="8"/>
  <c r="M16" i="8"/>
  <c r="L16" i="8"/>
  <c r="K16" i="8"/>
  <c r="N15" i="8"/>
  <c r="M15" i="8"/>
  <c r="L15" i="8"/>
  <c r="K15" i="8"/>
  <c r="O15" i="8" s="1"/>
  <c r="P15" i="8" s="1"/>
  <c r="N14" i="8"/>
  <c r="M14" i="8"/>
  <c r="L14" i="8"/>
  <c r="K14" i="8"/>
  <c r="O14" i="8" s="1"/>
  <c r="P14" i="8" s="1"/>
  <c r="N13" i="8"/>
  <c r="M13" i="8"/>
  <c r="L13" i="8"/>
  <c r="K13" i="8"/>
  <c r="O13" i="8" s="1"/>
  <c r="P13" i="8" s="1"/>
  <c r="P12" i="8"/>
  <c r="N11" i="8"/>
  <c r="M11" i="8"/>
  <c r="L11" i="8"/>
  <c r="K11" i="8"/>
  <c r="O11" i="8" s="1"/>
  <c r="P11" i="8" s="1"/>
  <c r="O10" i="8"/>
  <c r="P10" i="8" s="1"/>
  <c r="N10" i="8"/>
  <c r="M10" i="8"/>
  <c r="L10" i="8"/>
  <c r="K10" i="8"/>
  <c r="N9" i="8"/>
  <c r="M9" i="8"/>
  <c r="L9" i="8"/>
  <c r="K9" i="8"/>
  <c r="O9" i="8" s="1"/>
  <c r="P9" i="8" s="1"/>
  <c r="N8" i="8"/>
  <c r="M8" i="8"/>
  <c r="L8" i="8"/>
  <c r="K8" i="8"/>
  <c r="O8" i="8" s="1"/>
  <c r="P8" i="8" s="1"/>
  <c r="N7" i="8"/>
  <c r="M7" i="8"/>
  <c r="L7" i="8"/>
  <c r="K7" i="8"/>
  <c r="O7" i="8" s="1"/>
  <c r="P7" i="8" s="1"/>
  <c r="N6" i="8"/>
  <c r="M6" i="8"/>
  <c r="L6" i="8"/>
  <c r="K6" i="8"/>
  <c r="O6" i="8" s="1"/>
  <c r="P6" i="8" s="1"/>
  <c r="N5" i="8"/>
  <c r="M5" i="8"/>
  <c r="L5" i="8"/>
  <c r="K5" i="8"/>
  <c r="O5" i="8" s="1"/>
  <c r="P5" i="8" s="1"/>
  <c r="P4" i="8"/>
</calcChain>
</file>

<file path=xl/sharedStrings.xml><?xml version="1.0" encoding="utf-8"?>
<sst xmlns="http://schemas.openxmlformats.org/spreadsheetml/2006/main" count="643" uniqueCount="395">
  <si>
    <t>Planilha Orçamentária Sintética Com Valor do Material, Mão de Obra e Equipamento</t>
  </si>
  <si>
    <t>Item</t>
  </si>
  <si>
    <t>Código</t>
  </si>
  <si>
    <t>Banco</t>
  </si>
  <si>
    <t>Descrição</t>
  </si>
  <si>
    <t>Und</t>
  </si>
  <si>
    <t>Quant.</t>
  </si>
  <si>
    <t>Valor Unit</t>
  </si>
  <si>
    <t>Valor Unit com BDI</t>
  </si>
  <si>
    <t>Total</t>
  </si>
  <si>
    <t>Peso (%)</t>
  </si>
  <si>
    <t>M. O.</t>
  </si>
  <si>
    <t>EQ.</t>
  </si>
  <si>
    <t>MAT.</t>
  </si>
  <si>
    <t xml:space="preserve"> 1 </t>
  </si>
  <si>
    <t>ADMINISTRAÇÃO LOCAL DA OBRA</t>
  </si>
  <si>
    <t xml:space="preserve"> 1.1 </t>
  </si>
  <si>
    <t>SINAPI</t>
  </si>
  <si>
    <t>MES</t>
  </si>
  <si>
    <t xml:space="preserve"> 1.2 </t>
  </si>
  <si>
    <t xml:space="preserve"> 94295 </t>
  </si>
  <si>
    <t>MESTRE DE OBRAS COM ENCARGOS COMPLEMENTARES</t>
  </si>
  <si>
    <t xml:space="preserve"> 1.3 </t>
  </si>
  <si>
    <t xml:space="preserve"> 93563 </t>
  </si>
  <si>
    <t>ALMOXARIFE COM ENCARGOS COMPLEMENTARES</t>
  </si>
  <si>
    <t xml:space="preserve"> 1.4 </t>
  </si>
  <si>
    <t>Próprio</t>
  </si>
  <si>
    <t>MÊS</t>
  </si>
  <si>
    <t xml:space="preserve"> 1.5 </t>
  </si>
  <si>
    <t>TÉCNICO EM SEGURANÇA DO TRABALHO COM ENCARGOS COMPLEMENTARES</t>
  </si>
  <si>
    <t xml:space="preserve"> 1.6 </t>
  </si>
  <si>
    <t>ENGENHEIRO CIVIL JÚNIOR RESPONSÁVEL PELA ELABORAÇÃO DO PGR</t>
  </si>
  <si>
    <t xml:space="preserve"> 1.7 </t>
  </si>
  <si>
    <t xml:space="preserve"> 91677 </t>
  </si>
  <si>
    <t>ENGENHEIRO ELETRICISTA COM ENCARGOS COMPLEMENTARES</t>
  </si>
  <si>
    <t>H</t>
  </si>
  <si>
    <t>ENGENHEIRO CIVIL JÚNIOR RESPONSÁVEL PELA ELABORAÇÃO DO AS BUILT</t>
  </si>
  <si>
    <t>LAUDOS E ENSAIOS</t>
  </si>
  <si>
    <t>SETOP</t>
  </si>
  <si>
    <t>DETERMINAÇÃO E ANÁLISE DE RESULTADO DE RESISTÊNCIA A COMPRESSÃO DO CONCRETO MOLDADO</t>
  </si>
  <si>
    <t>U</t>
  </si>
  <si>
    <t xml:space="preserve"> 68.04.07 </t>
  </si>
  <si>
    <t>SUDECAP</t>
  </si>
  <si>
    <t>CONSISTÊNCIA DO CONCRETO PELO ABATIMENTO DO TRONCO DE CONE - SLUMP TEST (NBR 16889:2020)</t>
  </si>
  <si>
    <t>UN</t>
  </si>
  <si>
    <t xml:space="preserve"> 13046 </t>
  </si>
  <si>
    <t>ORSE</t>
  </si>
  <si>
    <t>un</t>
  </si>
  <si>
    <t>LAUDO DE INSPEÇÃO DE ESTRUTURA METÁLICA, INCLUSO ART</t>
  </si>
  <si>
    <t xml:space="preserve"> 2 </t>
  </si>
  <si>
    <t>CANTEIRO DE OBRAS</t>
  </si>
  <si>
    <t xml:space="preserve"> 2.1 </t>
  </si>
  <si>
    <t xml:space="preserve"> 012058 </t>
  </si>
  <si>
    <t>SBC</t>
  </si>
  <si>
    <t>ALUGUEL MENSAL CONTAINER-ALMOXARIFADO-6,0x2,4m</t>
  </si>
  <si>
    <t xml:space="preserve"> 2.2 </t>
  </si>
  <si>
    <t xml:space="preserve"> 74209/001 </t>
  </si>
  <si>
    <t>PLACA DE OBRA EM CHAPA DE ACO GALVANIZADO</t>
  </si>
  <si>
    <t>m²</t>
  </si>
  <si>
    <t xml:space="preserve"> 2.3 </t>
  </si>
  <si>
    <t xml:space="preserve"> 012057 </t>
  </si>
  <si>
    <t>CONTAINER ESCRITORIO 6,05x2,44x2,57 COM ACABAMENTO EM PVC</t>
  </si>
  <si>
    <t xml:space="preserve"> 3 </t>
  </si>
  <si>
    <t>EQUIPAMENTOS DE USO PERMANENTE EM OBRA</t>
  </si>
  <si>
    <t xml:space="preserve"> 3.1 </t>
  </si>
  <si>
    <t xml:space="preserve"> 02.06.030 </t>
  </si>
  <si>
    <t>Locação de plataforma elevatória articulada, com altura aproximada de 12,5m, capacidade de carga de 227 kg, elétrica</t>
  </si>
  <si>
    <t>UNMES</t>
  </si>
  <si>
    <t xml:space="preserve"> 4 </t>
  </si>
  <si>
    <t>DEMOLIÇÕES</t>
  </si>
  <si>
    <t xml:space="preserve"> 4.1 </t>
  </si>
  <si>
    <t xml:space="preserve"> 97647 </t>
  </si>
  <si>
    <t xml:space="preserve"> 04.30.020 </t>
  </si>
  <si>
    <t>Remoção de calha ou rufo</t>
  </si>
  <si>
    <t>M</t>
  </si>
  <si>
    <t xml:space="preserve"> 72233 </t>
  </si>
  <si>
    <t>RETIRADA DE CUMEEIRAS EM ALUMINIO</t>
  </si>
  <si>
    <t xml:space="preserve"> 11102 </t>
  </si>
  <si>
    <t>Retirada de exaustor industrial eólico</t>
  </si>
  <si>
    <t xml:space="preserve"> 97655 </t>
  </si>
  <si>
    <t xml:space="preserve"> 97622 </t>
  </si>
  <si>
    <t>m³</t>
  </si>
  <si>
    <t xml:space="preserve"> 72897 </t>
  </si>
  <si>
    <t>CARGA MANUAL DE ENTULHO EM CAMINHAO BASCULANTE 6 M3</t>
  </si>
  <si>
    <t xml:space="preserve"> 97629 </t>
  </si>
  <si>
    <t xml:space="preserve"> 5 </t>
  </si>
  <si>
    <t>REFORÇO ESTRUTURAL</t>
  </si>
  <si>
    <t xml:space="preserve"> 5.1 </t>
  </si>
  <si>
    <t>PILARES</t>
  </si>
  <si>
    <t xml:space="preserve"> 1416142 </t>
  </si>
  <si>
    <t>SICRO3</t>
  </si>
  <si>
    <t>Corte de chapas de aço com espessura de 16 mm com maçarico oxiacetileno</t>
  </si>
  <si>
    <t>m</t>
  </si>
  <si>
    <t>FORNECIMENTO E EXECUÇÃO DE CHAPA 8 mm</t>
  </si>
  <si>
    <t>kg</t>
  </si>
  <si>
    <t>FORNECIMENTO E EXECUÇÃO DE CHAPA 12,5 mm</t>
  </si>
  <si>
    <t>FORNECIMENTO E EXECUÇÃO DE CHAPA 20 mm</t>
  </si>
  <si>
    <t xml:space="preserve"> 58.002.0343-B </t>
  </si>
  <si>
    <t>EMOP</t>
  </si>
  <si>
    <t xml:space="preserve"> C.CON.001 </t>
  </si>
  <si>
    <t>CONCRETO</t>
  </si>
  <si>
    <t xml:space="preserve"> C.CON.002 </t>
  </si>
  <si>
    <t>CONCRETAGEM</t>
  </si>
  <si>
    <t xml:space="preserve"> 5.2 </t>
  </si>
  <si>
    <t>TESOURA</t>
  </si>
  <si>
    <t xml:space="preserve"> 93288 </t>
  </si>
  <si>
    <t>GUINDASTE HIDRÁULICO AUTOPROPELIDO, COM LANÇA TELESCÓPICA 40 M, CAPACIDADE MÁXIMA 60 T, POTÊNCIA 260 KW - CHI DIURNO. AF_03/2016</t>
  </si>
  <si>
    <t>CHI</t>
  </si>
  <si>
    <t xml:space="preserve"> 93287 </t>
  </si>
  <si>
    <t>GUINDASTE HIDRÁULICO AUTOPROPELIDO, COM LANÇA TELESCÓPICA 40 M, CAPACIDADE MÁXIMA 60 T, POTÊNCIA 260 KW - CHP DIURNO. AF_03/2016</t>
  </si>
  <si>
    <t>CHP</t>
  </si>
  <si>
    <t xml:space="preserve"> 1408173 </t>
  </si>
  <si>
    <t>Corte de perfis metálicos com maçarico oxiacetileno</t>
  </si>
  <si>
    <t>cm²</t>
  </si>
  <si>
    <t>FORNECIMENTO E EXECUÇÃO DE PERFIL W 310x28,3 kg/m</t>
  </si>
  <si>
    <t>FORNECIMENTO E EXECUÇÃO DE CHAPA 6,3 mm</t>
  </si>
  <si>
    <t xml:space="preserve"> C.REFEST.001 </t>
  </si>
  <si>
    <t>PARAFUSOS 5/8"</t>
  </si>
  <si>
    <t xml:space="preserve"> 5.3 </t>
  </si>
  <si>
    <t>TRAVAMENTOS</t>
  </si>
  <si>
    <t>FORNECIMENTO E EXECUÇÃO DE PERFIL W 200x22,5 kg/m</t>
  </si>
  <si>
    <t>FORNECIMENTO E EXECUÇÃO DE CHAPA 9,5 mm</t>
  </si>
  <si>
    <t xml:space="preserve"> C.REFEST.002 </t>
  </si>
  <si>
    <t>PARAFUSOS 3/8"</t>
  </si>
  <si>
    <t xml:space="preserve"> 6 </t>
  </si>
  <si>
    <t>SISTEMA DE COBERTURA</t>
  </si>
  <si>
    <t xml:space="preserve"> 6.1 </t>
  </si>
  <si>
    <t>TERÇAS, CONTRAVENTAMENTOS E CORRENTES</t>
  </si>
  <si>
    <t xml:space="preserve"> 6.1.1 </t>
  </si>
  <si>
    <t xml:space="preserve"> 6.1.2 </t>
  </si>
  <si>
    <t xml:space="preserve"> 6.1.3 </t>
  </si>
  <si>
    <t xml:space="preserve"> 6.1.4 </t>
  </si>
  <si>
    <t>FORNECIMENTO E EXECUÇÃO DE BARRA REDONDA Ø16 mm</t>
  </si>
  <si>
    <t xml:space="preserve"> 6.1.5 </t>
  </si>
  <si>
    <t xml:space="preserve"> C.REFEST.003 </t>
  </si>
  <si>
    <t>PORCA M16 E ARRUELA</t>
  </si>
  <si>
    <t xml:space="preserve"> 6.1.6 </t>
  </si>
  <si>
    <t xml:space="preserve"> C.COB.001 </t>
  </si>
  <si>
    <t>CHUMBADOR DE EXPANSÃO CONTROLADA POR TORQUE PARA CONCRETO D = 25 mm - FORNCIMENTO E INSTALAÇÃO</t>
  </si>
  <si>
    <t xml:space="preserve"> 6.1.7 </t>
  </si>
  <si>
    <t xml:space="preserve"> 6.2 </t>
  </si>
  <si>
    <t>TELHAMENTO</t>
  </si>
  <si>
    <t xml:space="preserve"> 6.2.1 </t>
  </si>
  <si>
    <t>TELHA METALICA SANDUICHE TRAPEZOIDAL 2 FACES TR40</t>
  </si>
  <si>
    <t>M²</t>
  </si>
  <si>
    <t xml:space="preserve"> 6.2.2 </t>
  </si>
  <si>
    <t>IMPERMEABILIZAÇÃO DE SUPERFÍCIE COM MEMBRANA LÍQUIDA A BASE DE POLIURETANO</t>
  </si>
  <si>
    <t xml:space="preserve"> 6.3 </t>
  </si>
  <si>
    <t>CALHAS</t>
  </si>
  <si>
    <t xml:space="preserve"> 6.3.1 </t>
  </si>
  <si>
    <t>FORNECIMENTO E EXECUÇÃO DE PERFIL W 150x13 kg/m</t>
  </si>
  <si>
    <t xml:space="preserve"> 6.3.2 </t>
  </si>
  <si>
    <t>FORNECIMENTO E EXECUÇÃO DE CHAPA 3 mm</t>
  </si>
  <si>
    <t xml:space="preserve"> 6.3.3 </t>
  </si>
  <si>
    <t xml:space="preserve"> C.MET.014 </t>
  </si>
  <si>
    <t>FORNECIMENTO E EXECUÇÃO DE CHAPA 5 mm</t>
  </si>
  <si>
    <t xml:space="preserve"> 6.3.4 </t>
  </si>
  <si>
    <t xml:space="preserve"> 7 </t>
  </si>
  <si>
    <t>DRENAGEM</t>
  </si>
  <si>
    <t xml:space="preserve"> 7.1 </t>
  </si>
  <si>
    <t>CAIXA DE CONTENÇÃO DE CHEIAS</t>
  </si>
  <si>
    <t xml:space="preserve"> 7.1.1 </t>
  </si>
  <si>
    <t xml:space="preserve"> 7.1.2 </t>
  </si>
  <si>
    <t xml:space="preserve"> 030675 </t>
  </si>
  <si>
    <t>SEDOP</t>
  </si>
  <si>
    <t>Escavação mecanizada</t>
  </si>
  <si>
    <t xml:space="preserve"> 7.1.3 </t>
  </si>
  <si>
    <t xml:space="preserve"> 95565 </t>
  </si>
  <si>
    <t xml:space="preserve"> 7.1.4 </t>
  </si>
  <si>
    <t xml:space="preserve"> 7.1.5 </t>
  </si>
  <si>
    <t xml:space="preserve"> 7.1.6 </t>
  </si>
  <si>
    <t xml:space="preserve"> 92916 </t>
  </si>
  <si>
    <t>ARMAÇÃO DE ESTRUTURAS DIVERSAS DE CONCRETO ARMADO, EXCETO VIGAS, PILARES, LAJES E FUNDAÇÕES, UTILIZANDO AÇO CA-50 DE 6,3 MM - MONTAGEM. AF_06/2022</t>
  </si>
  <si>
    <t>KG</t>
  </si>
  <si>
    <t xml:space="preserve"> 7.1.7 </t>
  </si>
  <si>
    <t xml:space="preserve"> 92917 </t>
  </si>
  <si>
    <t>ARMAÇÃO DE ESTRUTURAS DIVERSAS DE CONCRETO ARMADO, EXCETO VIGAS, PILARES, LAJES E FUNDAÇÕES, UTILIZANDO AÇO CA-50 DE 8,0 MM - MONTAGEM. AF_06/2022</t>
  </si>
  <si>
    <t xml:space="preserve"> 7.1.8 </t>
  </si>
  <si>
    <t xml:space="preserve"> 92919 </t>
  </si>
  <si>
    <t>ARMAÇÃO DE ESTRUTURAS DIVERSAS DE CONCRETO ARMADO, EXCETO VIGAS, PILARES, LAJES E FUNDAÇÕES, UTILIZANDO AÇO CA-50 DE 10,0 MM - MONTAGEM. AF_06/2022</t>
  </si>
  <si>
    <t xml:space="preserve"> 92921 </t>
  </si>
  <si>
    <t>ARMAÇÃO DE ESTRUTURAS DIVERSAS DE CONCRETO ARMADO, EXCETO VIGAS, PILARES, LAJES E FUNDAÇÕES, UTILIZANDO AÇO CA-50 DE 12,5 MM - MONTAGEM. AF_06/2022</t>
  </si>
  <si>
    <t xml:space="preserve"> 040110 </t>
  </si>
  <si>
    <t>ESTRUTURA CONVENCIONAL-FORMA EM TABUA DE MADEIRA</t>
  </si>
  <si>
    <t xml:space="preserve"> 98114 </t>
  </si>
  <si>
    <t>TAMPA CIRCULAR PARA ESGOTO E DRENAGEM, EM FERRO FUNDIDO, DIÂMETRO INTERNO = 0,6 M. AF_12/2020</t>
  </si>
  <si>
    <t xml:space="preserve"> 7.2 </t>
  </si>
  <si>
    <t>CAIXA DE PASSAGEM E INSPEÇÃO</t>
  </si>
  <si>
    <t xml:space="preserve"> 7.2.1 </t>
  </si>
  <si>
    <t xml:space="preserve"> 103321 </t>
  </si>
  <si>
    <t>ALVENARIA DE VEDAÇÃO DE BLOCOS VAZADOS DE CONCRETO DE 19X19X39 CM (ESPESSURA 19 CM) E ARGAMASSA DE ASSENTAMENTO COM PREPARO MANUAL. AF_12/2021</t>
  </si>
  <si>
    <t xml:space="preserve"> 7.2.2 </t>
  </si>
  <si>
    <t xml:space="preserve"> 7.2.3 </t>
  </si>
  <si>
    <t xml:space="preserve"> C.MET.006 </t>
  </si>
  <si>
    <t>FORNECIMENTO E EXECUÇÃO DE CANTONEIRA 2x1/8"</t>
  </si>
  <si>
    <t xml:space="preserve"> 10908 </t>
  </si>
  <si>
    <t>Barra de aço redonda re-bar3/8" x 3,00m</t>
  </si>
  <si>
    <t xml:space="preserve"> C3995 </t>
  </si>
  <si>
    <t>SEINFRA</t>
  </si>
  <si>
    <t>GRELHA HEMISFÉRICA DE FERRO FUNDIDO D=150 mm (6")</t>
  </si>
  <si>
    <t xml:space="preserve"> 7.3 </t>
  </si>
  <si>
    <t>TUBOS DE QUEDA</t>
  </si>
  <si>
    <t xml:space="preserve"> 7.3.1 </t>
  </si>
  <si>
    <t xml:space="preserve"> 89683 </t>
  </si>
  <si>
    <t>TÊ DE INSPEÇÃO, PVC, SERIE R, ÁGUA PLUVIAL, DN 150 X 100 MM, JUNTA ELÁSTICA, FORNECIDO E INSTALADO EM CONDUTORES VERTICAIS DE ÁGUAS PLUVIAIS. AF_06/2022</t>
  </si>
  <si>
    <t xml:space="preserve"> 7.3.2 </t>
  </si>
  <si>
    <t xml:space="preserve"> 89679 </t>
  </si>
  <si>
    <t>LUVA DE CORRER, PVC, SERIE R, ÁGUA PLUVIAL, DN 150 MM, JUNTA ELÁSTICA, FORNECIDO E INSTALADO EM CONDUTORES VERTICAIS DE ÁGUAS PLUVIAIS. AF_06/2022</t>
  </si>
  <si>
    <t xml:space="preserve"> 7.3.3 </t>
  </si>
  <si>
    <t xml:space="preserve"> 89590 </t>
  </si>
  <si>
    <t>JOELHO 90 GRAUS, PVC, SERIE R, ÁGUA PLUVIAL, DN 150 MM, JUNTA ELÁSTICA, FORNECIDO E INSTALADO EM CONDUTORES VERTICAIS DE ÁGUAS PLUVIAIS. AF_06/2022</t>
  </si>
  <si>
    <t xml:space="preserve"> 7.3.4 </t>
  </si>
  <si>
    <t xml:space="preserve"> 89591 </t>
  </si>
  <si>
    <t>JOELHO 45 GRAUS, PVC, SERIE R, ÁGUA PLUVIAL, DN 150 MM, JUNTA ELÁSTICA, FORNECIDO E INSTALADO EM CONDUTORES VERTICAIS DE ÁGUAS PLUVIAIS. AF_06/2022</t>
  </si>
  <si>
    <t xml:space="preserve"> 7.3.5 </t>
  </si>
  <si>
    <t xml:space="preserve"> 89580 </t>
  </si>
  <si>
    <t>TUBO PVC, SÉRIE R, ÁGUA PLUVIAL, DN 150 MM, FORNECIDO E INSTALADO EM CONDUTORES VERTICAIS DE ÁGUAS PLUVIAIS. AF_06/2022</t>
  </si>
  <si>
    <t xml:space="preserve"> 100616 </t>
  </si>
  <si>
    <t>BOCAL PARA RUFO/CALHA-CHAPA GALVANIZADA 22</t>
  </si>
  <si>
    <t xml:space="preserve"> 160601 </t>
  </si>
  <si>
    <t>AGETOP CIVIL</t>
  </si>
  <si>
    <t>CALHA DE CHAPA GALVANIZADA</t>
  </si>
  <si>
    <t xml:space="preserve"> 160602 </t>
  </si>
  <si>
    <t>RUFO DE CHAPA GALVANIZADA</t>
  </si>
  <si>
    <t>PISO</t>
  </si>
  <si>
    <t xml:space="preserve"> 172030 </t>
  </si>
  <si>
    <t>REATERRO MANUAL COM MATERIAL DA PROPRIA OBRA</t>
  </si>
  <si>
    <t xml:space="preserve"> 8 </t>
  </si>
  <si>
    <t>SPDA</t>
  </si>
  <si>
    <t xml:space="preserve"> 8.1 </t>
  </si>
  <si>
    <t>SUBSISTEMA DE CAPTAÇÃO</t>
  </si>
  <si>
    <t xml:space="preserve"> 8.1.1 </t>
  </si>
  <si>
    <t xml:space="preserve"> 12620 </t>
  </si>
  <si>
    <t>Terminal de compressão 2 furos para cabo de 70 mm2 - fornecimento e instalação</t>
  </si>
  <si>
    <t xml:space="preserve"> 8.1.2 </t>
  </si>
  <si>
    <t xml:space="preserve"> ED-13937 </t>
  </si>
  <si>
    <t>CABO DE ALUMÍNIO NU SEM ALMA 2/0 AWG 7 FIOSX3,50MM, PARA ELEMENTOS DE CAPTAÇÃO/ANEL DE CINTAMENTO (SPDA), INCLUSIVE PRESILHA DE FIXAÇÃO</t>
  </si>
  <si>
    <t xml:space="preserve"> 8.1.3 </t>
  </si>
  <si>
    <t xml:space="preserve"> 070251 </t>
  </si>
  <si>
    <t>ARRUELA LISA D=1/4"</t>
  </si>
  <si>
    <t>Un</t>
  </si>
  <si>
    <t xml:space="preserve"> 8.1.4 </t>
  </si>
  <si>
    <t xml:space="preserve"> 12538 </t>
  </si>
  <si>
    <t>Arruela de pressão 1/4"</t>
  </si>
  <si>
    <t xml:space="preserve"> 8.1.5 </t>
  </si>
  <si>
    <t xml:space="preserve"> 071981 </t>
  </si>
  <si>
    <t>PORCA SEXTAVADA DIAMETRO 1/4"</t>
  </si>
  <si>
    <t xml:space="preserve"> 8.2 </t>
  </si>
  <si>
    <t>SUBSISTEMA DE DESCIDAS E PONTO DE DESCONEXÃO</t>
  </si>
  <si>
    <t xml:space="preserve"> 8.2.1 </t>
  </si>
  <si>
    <t xml:space="preserve"> 12740 </t>
  </si>
  <si>
    <t>Fornecimento e assentamento de barra chata de alumínio de 7/8" x 1/8"</t>
  </si>
  <si>
    <t xml:space="preserve"> 8.2.2 </t>
  </si>
  <si>
    <t xml:space="preserve"> 8.2.3 </t>
  </si>
  <si>
    <t xml:space="preserve"> 8.2.4 </t>
  </si>
  <si>
    <t xml:space="preserve"> 8.2.5 </t>
  </si>
  <si>
    <t xml:space="preserve"> 8.2.6 </t>
  </si>
  <si>
    <t xml:space="preserve"> 12458 </t>
  </si>
  <si>
    <t>Terminal de compressão 2 furos para cabo de 50 mm2 - fornecimento e instalação</t>
  </si>
  <si>
    <t xml:space="preserve"> 8.2.7 </t>
  </si>
  <si>
    <t xml:space="preserve"> 091115 </t>
  </si>
  <si>
    <t>SIURB</t>
  </si>
  <si>
    <t>CAIXA DE INSPEÇÃO DE ATERRAMENTO TIPO SUSPENSA EM PVC OU POLIPROPILENO</t>
  </si>
  <si>
    <t xml:space="preserve"> 8.2.8 </t>
  </si>
  <si>
    <t xml:space="preserve"> 9427 </t>
  </si>
  <si>
    <t>Abraçadeira metálica tipo "D" de 1 1/2"</t>
  </si>
  <si>
    <t xml:space="preserve"> 063081 </t>
  </si>
  <si>
    <t>BUCHA S8 COM PARAFUSOS E ARRUELAS</t>
  </si>
  <si>
    <t xml:space="preserve"> 96977 </t>
  </si>
  <si>
    <t xml:space="preserve"> 46.01.040 </t>
  </si>
  <si>
    <t>Tubo de PVC rígido soldável marrom, DN= 40 mm, (1 1/4´), inclusive conexões</t>
  </si>
  <si>
    <t xml:space="preserve"> 8.3 </t>
  </si>
  <si>
    <t>SUBSISTEMA DE ATERRAMENTO (MALHA)</t>
  </si>
  <si>
    <t xml:space="preserve"> 8.3.1 </t>
  </si>
  <si>
    <t xml:space="preserve"> 8.3.2 </t>
  </si>
  <si>
    <t xml:space="preserve"> 96986 </t>
  </si>
  <si>
    <t xml:space="preserve"> 8.3.3 </t>
  </si>
  <si>
    <t>CAIXA DE INSPEÇÃO EM PVC, DIÂMETRO DE 30CM, ALTURA DE 30CM, COM TAMPA EM FERRO FUNDIDO, EXCLUSIVE HASTE DE ATERRAMENTO, INCLUSIVE INSTALAÇÃO</t>
  </si>
  <si>
    <t xml:space="preserve"> 9 </t>
  </si>
  <si>
    <t>LIMPEZA</t>
  </si>
  <si>
    <t xml:space="preserve"> 9.1 </t>
  </si>
  <si>
    <t>Totais -&gt;</t>
  </si>
  <si>
    <t>Total sem BDI</t>
  </si>
  <si>
    <t>Total do BDI</t>
  </si>
  <si>
    <t>Total Geral</t>
  </si>
  <si>
    <t>CPOS/CDHU</t>
  </si>
  <si>
    <t xml:space="preserve"> 90778 </t>
  </si>
  <si>
    <t>ENGENHEIRO CIVIL DE OBRA PLENO COM ENCARGOS COMPLEMENTARES</t>
  </si>
  <si>
    <t xml:space="preserve"> 100309 </t>
  </si>
  <si>
    <t xml:space="preserve"> C.CDD.002 </t>
  </si>
  <si>
    <t xml:space="preserve"> C.CDD.003 </t>
  </si>
  <si>
    <t xml:space="preserve"> ED-49545 </t>
  </si>
  <si>
    <t>Laudo de Vistoria de SPDA e ART com medição de continuidade ou resistividade doaterramento, exclusive deslocamento de equipe técnica</t>
  </si>
  <si>
    <t xml:space="preserve"> 2.4 </t>
  </si>
  <si>
    <t xml:space="preserve"> LAU.CDD.001 </t>
  </si>
  <si>
    <t xml:space="preserve"> 3.2 </t>
  </si>
  <si>
    <t xml:space="preserve"> 3.3 </t>
  </si>
  <si>
    <t>REMOÇÃO DE TELHAS DE FIBROCIMENTO METÁLICA E CERÂMICA, DE FORMA MANUAL, SEM REAPROVEITAMENTO. AF_09/2023</t>
  </si>
  <si>
    <t xml:space="preserve"> 5.4 </t>
  </si>
  <si>
    <t xml:space="preserve"> 5.5 </t>
  </si>
  <si>
    <t xml:space="preserve"> 5.6 </t>
  </si>
  <si>
    <t>REMOÇÃO DE TRAMA METÁLICA PARA COBERTURA, DE FORMA MANUAL, SEM REAPROVEITAMENTO. AF_09/2023</t>
  </si>
  <si>
    <t xml:space="preserve"> 5.7 </t>
  </si>
  <si>
    <t>DEMOLIÇÃO DE ALVENARIA DE BLOCO FURADO, DE FORMA MANUAL, SEM REAPROVEITAMENTO. AF_09/2023</t>
  </si>
  <si>
    <t xml:space="preserve"> 5.8 </t>
  </si>
  <si>
    <t>DEMOLIÇÃO DE LAJES, EM CONCRETO ARMADO, DE FORMA MECANIZADA COM MARTELETE, SEM REAPROVEITAMENTO. AF_09/2023</t>
  </si>
  <si>
    <t xml:space="preserve"> 5.9 </t>
  </si>
  <si>
    <t xml:space="preserve"> 5.10 </t>
  </si>
  <si>
    <t xml:space="preserve"> C5185 </t>
  </si>
  <si>
    <t>DESTINAÇÃO FINAL DO RESÍDUO SOLIDO NÃO SEGREGADO EM TERRENO LICENCIADO - SEM TRANSPORTE</t>
  </si>
  <si>
    <t xml:space="preserve"> C.MET.009.24 </t>
  </si>
  <si>
    <t xml:space="preserve"> C.MET.011.24 </t>
  </si>
  <si>
    <t xml:space="preserve"> C.MET.012.24 </t>
  </si>
  <si>
    <t>LIMPEZA SUPERFICIE METALICA,EM PONTES,VIADUTOS OU ESTRUTURA SEMELHANTE,UTILIZ.LIXADEIRA/RASPADEIRA,PRODUCAO DE 280M2/M</t>
  </si>
  <si>
    <t xml:space="preserve"> 6.1.8 </t>
  </si>
  <si>
    <t xml:space="preserve"> ED-50497 </t>
  </si>
  <si>
    <t>PINTURA ESMALTE EM ESTRUTURA METÁLICA, DUAS (2) DEMÃOS, INCLUSIVE UMA (1) DEMÃO FUNDO ANTICORROSIVO</t>
  </si>
  <si>
    <t xml:space="preserve"> 6.2.3 </t>
  </si>
  <si>
    <t xml:space="preserve"> 6.2.4 </t>
  </si>
  <si>
    <t xml:space="preserve"> 6.2.5 </t>
  </si>
  <si>
    <t xml:space="preserve"> C.CDD.03.24 </t>
  </si>
  <si>
    <t xml:space="preserve"> 6.2.6 </t>
  </si>
  <si>
    <t xml:space="preserve"> 6.2.7 </t>
  </si>
  <si>
    <t xml:space="preserve"> C.MET.008.24 </t>
  </si>
  <si>
    <t xml:space="preserve"> 6.2.8 </t>
  </si>
  <si>
    <t xml:space="preserve"> 6.2.9 </t>
  </si>
  <si>
    <t xml:space="preserve"> C.CDD.02.24 </t>
  </si>
  <si>
    <t xml:space="preserve"> C.MET.010.24 </t>
  </si>
  <si>
    <t xml:space="preserve"> C.CDD.05.24 </t>
  </si>
  <si>
    <t>FORNECIMENTO E EXECUÇÃO DE PERFIL Ue 200x75x25x3x6000 mm</t>
  </si>
  <si>
    <t xml:space="preserve"> C.CDD.04.24 </t>
  </si>
  <si>
    <t>FORNECIMENTO E EXECUÇÃO DE PERFIL Ue 100x50x17x3x6000 mm</t>
  </si>
  <si>
    <t xml:space="preserve"> C.MET.013.24 </t>
  </si>
  <si>
    <t xml:space="preserve"> C.COB.002.24 </t>
  </si>
  <si>
    <t xml:space="preserve"> C.MET.015.24 </t>
  </si>
  <si>
    <t xml:space="preserve"> 08.15.40 </t>
  </si>
  <si>
    <t xml:space="preserve"> C.CDD.01.24 </t>
  </si>
  <si>
    <t xml:space="preserve"> C.MET.007.24 </t>
  </si>
  <si>
    <t xml:space="preserve"> C.MET.014.24 </t>
  </si>
  <si>
    <t>TUBO DE CONCRETO PARA REDES COLETORAS DE ÁGUAS PLUVIAIS, DIÂMETRO DE 300MM, JUNTA RÍGIDA, INSTALADO EM LOCAL COM BAIXO NÍVEL DE INTERFERÊNCIAS - FORNECIMENTO E ASSENTAMENTO. AF_03/2024</t>
  </si>
  <si>
    <t xml:space="preserve"> 8.1.6 </t>
  </si>
  <si>
    <t xml:space="preserve"> 8.1.7 </t>
  </si>
  <si>
    <t xml:space="preserve"> 8.1.8 </t>
  </si>
  <si>
    <t xml:space="preserve"> 8.1.9 </t>
  </si>
  <si>
    <t xml:space="preserve"> 8.1.10 </t>
  </si>
  <si>
    <t xml:space="preserve"> 8.1.11 </t>
  </si>
  <si>
    <t xml:space="preserve"> C.CDD.06.24 </t>
  </si>
  <si>
    <t xml:space="preserve"> 9311 </t>
  </si>
  <si>
    <t>Barra chata de 2 x 1/4"</t>
  </si>
  <si>
    <t xml:space="preserve"> 8.3.4 </t>
  </si>
  <si>
    <t xml:space="preserve"> 8.3.5 </t>
  </si>
  <si>
    <t xml:space="preserve"> 8.3.6 </t>
  </si>
  <si>
    <t xml:space="preserve"> 8.3.7 </t>
  </si>
  <si>
    <t xml:space="preserve"> 8.3.8 </t>
  </si>
  <si>
    <t xml:space="preserve"> 8.3.9 </t>
  </si>
  <si>
    <t xml:space="preserve"> C.MET.017 </t>
  </si>
  <si>
    <t>ABRAÇADEIRA METÁLICA 150 mm</t>
  </si>
  <si>
    <t xml:space="preserve"> 8.3.10 </t>
  </si>
  <si>
    <t xml:space="preserve"> 8.4 </t>
  </si>
  <si>
    <t xml:space="preserve"> 8.4.1 </t>
  </si>
  <si>
    <t xml:space="preserve"> 8.4.2 </t>
  </si>
  <si>
    <t xml:space="preserve"> 8.4.3 </t>
  </si>
  <si>
    <t xml:space="preserve"> 9.1.1 </t>
  </si>
  <si>
    <t xml:space="preserve"> 9.1.2 </t>
  </si>
  <si>
    <t xml:space="preserve"> 9.1.3 </t>
  </si>
  <si>
    <t xml:space="preserve"> 9.1.4 </t>
  </si>
  <si>
    <t xml:space="preserve"> 9.1.5 </t>
  </si>
  <si>
    <t xml:space="preserve"> 9.2 </t>
  </si>
  <si>
    <t xml:space="preserve"> 9.2.1 </t>
  </si>
  <si>
    <t xml:space="preserve"> 9.2.2 </t>
  </si>
  <si>
    <t xml:space="preserve"> 9.2.3 </t>
  </si>
  <si>
    <t xml:space="preserve"> 9.2.4 </t>
  </si>
  <si>
    <t xml:space="preserve"> 9.2.5 </t>
  </si>
  <si>
    <t xml:space="preserve"> 9.2.6 </t>
  </si>
  <si>
    <t xml:space="preserve"> 9.2.7 </t>
  </si>
  <si>
    <t xml:space="preserve"> 9.2.8 </t>
  </si>
  <si>
    <t xml:space="preserve"> 9.2.9 </t>
  </si>
  <si>
    <t xml:space="preserve"> 9.2.10 </t>
  </si>
  <si>
    <t>CORDOALHA DE COBRE NU 50 MM², ENTERRADA - FORNECIMENTO E INSTALAÇÃO. AF_08/2023</t>
  </si>
  <si>
    <t xml:space="preserve"> 9.2.11 </t>
  </si>
  <si>
    <t xml:space="preserve"> 9.3 </t>
  </si>
  <si>
    <t xml:space="preserve"> 9.3.1 </t>
  </si>
  <si>
    <t xml:space="preserve"> 9.3.2 </t>
  </si>
  <si>
    <t>HASTE DE ATERRAMENTO, DIÂMETRO 3/4", COM 3 METROS - FORNECIMENTO E INSTALAÇÃO. AF_08/2023</t>
  </si>
  <si>
    <t xml:space="preserve"> 9.3.3 </t>
  </si>
  <si>
    <t xml:space="preserve"> ED-51055 </t>
  </si>
  <si>
    <t xml:space="preserve"> 10 </t>
  </si>
  <si>
    <t xml:space="preserve"> 10.1 </t>
  </si>
  <si>
    <t xml:space="preserve"> CDD.01 </t>
  </si>
  <si>
    <t>LIMPEZA FINAL DE OBRA</t>
  </si>
  <si>
    <t>146.149,81</t>
  </si>
  <si>
    <t>METALICA GALVANIZADA TRAPEZOIDAL E=0,50MM(SIMPLES)</t>
  </si>
  <si>
    <t>2.215.416,18</t>
  </si>
  <si>
    <t>4.068.803,04</t>
  </si>
  <si>
    <t>6.430.369,03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</si>
</sst>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%"/>
  </numFmts>
  <fonts count="7" x14ac:knownFonts="1">
    <font>
      <sz val="11"/>
      <color theme="1"/>
      <name val="Calibri"/>
      <family val="2"/>
      <scheme val="minor"/>
    </font>
    <font>
      <sz val="11"/>
      <name val="Arial"/>
      <family val="1"/>
    </font>
    <font>
      <b/>
      <sz val="11"/>
      <name val="Arial"/>
      <family val="1"/>
    </font>
    <font>
      <b/>
      <sz val="10"/>
      <name val="Arial"/>
      <family val="1"/>
    </font>
    <font>
      <b/>
      <sz val="10"/>
      <color rgb="FF000000"/>
      <name val="Arial"/>
      <family val="1"/>
    </font>
    <font>
      <sz val="10"/>
      <color rgb="FF000000"/>
      <name val="Arial"/>
      <family val="1"/>
    </font>
    <font>
      <sz val="10"/>
      <name val="Arial"/>
      <family val="1"/>
    </font>
  </fonts>
  <fills count="5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D8ECF6"/>
      </patternFill>
    </fill>
    <fill>
      <patternFill patternType="solid">
        <fgColor rgb="FFDFF0D8"/>
      </patternFill>
    </fill>
  </fills>
  <borders count="2">
    <border>
      <left/>
      <right/>
      <top/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</borders>
  <cellStyleXfs count="3">
    <xf numFmtId="0" fontId="0" fillId="0" borderId="0"/>
    <xf numFmtId="0" fontId="1" fillId="0" borderId="0"/>
    <xf numFmtId="9" fontId="1" fillId="0" borderId="0" applyFont="0" applyFill="0" applyBorder="0" applyAlignment="0" applyProtection="0"/>
  </cellStyleXfs>
  <cellXfs count="23">
    <xf numFmtId="0" fontId="0" fillId="0" borderId="0" xfId="0"/>
    <xf numFmtId="0" fontId="1" fillId="0" borderId="0" xfId="1"/>
    <xf numFmtId="0" fontId="3" fillId="2" borderId="0" xfId="1" applyFont="1" applyFill="1" applyAlignment="1">
      <alignment horizontal="right" vertical="top" wrapText="1"/>
    </xf>
    <xf numFmtId="0" fontId="6" fillId="2" borderId="0" xfId="1" applyFont="1" applyFill="1" applyAlignment="1">
      <alignment horizontal="center" vertical="top" wrapText="1"/>
    </xf>
    <xf numFmtId="0" fontId="6" fillId="2" borderId="0" xfId="1" applyFont="1" applyFill="1" applyAlignment="1">
      <alignment horizontal="left" vertical="top" wrapText="1"/>
    </xf>
    <xf numFmtId="0" fontId="2" fillId="2" borderId="1" xfId="1" applyFont="1" applyFill="1" applyBorder="1" applyAlignment="1">
      <alignment horizontal="right" vertical="top" wrapText="1"/>
    </xf>
    <xf numFmtId="0" fontId="4" fillId="3" borderId="1" xfId="1" applyFont="1" applyFill="1" applyBorder="1" applyAlignment="1">
      <alignment horizontal="left" vertical="top" wrapText="1"/>
    </xf>
    <xf numFmtId="0" fontId="4" fillId="3" borderId="1" xfId="1" applyFont="1" applyFill="1" applyBorder="1" applyAlignment="1">
      <alignment horizontal="right" vertical="top" wrapText="1"/>
    </xf>
    <xf numFmtId="4" fontId="4" fillId="3" borderId="1" xfId="1" applyNumberFormat="1" applyFont="1" applyFill="1" applyBorder="1" applyAlignment="1">
      <alignment horizontal="right" vertical="top" wrapText="1"/>
    </xf>
    <xf numFmtId="164" fontId="4" fillId="3" borderId="1" xfId="1" applyNumberFormat="1" applyFont="1" applyFill="1" applyBorder="1" applyAlignment="1">
      <alignment horizontal="right" vertical="top" wrapText="1"/>
    </xf>
    <xf numFmtId="0" fontId="5" fillId="4" borderId="1" xfId="1" applyFont="1" applyFill="1" applyBorder="1" applyAlignment="1">
      <alignment horizontal="left" vertical="top" wrapText="1"/>
    </xf>
    <xf numFmtId="0" fontId="5" fillId="4" borderId="1" xfId="1" applyFont="1" applyFill="1" applyBorder="1" applyAlignment="1">
      <alignment horizontal="right" vertical="top" wrapText="1"/>
    </xf>
    <xf numFmtId="0" fontId="5" fillId="4" borderId="1" xfId="1" applyFont="1" applyFill="1" applyBorder="1" applyAlignment="1">
      <alignment horizontal="center" vertical="top" wrapText="1"/>
    </xf>
    <xf numFmtId="4" fontId="5" fillId="4" borderId="1" xfId="1" applyNumberFormat="1" applyFont="1" applyFill="1" applyBorder="1" applyAlignment="1">
      <alignment horizontal="right" vertical="top" wrapText="1"/>
    </xf>
    <xf numFmtId="164" fontId="5" fillId="4" borderId="1" xfId="1" applyNumberFormat="1" applyFont="1" applyFill="1" applyBorder="1" applyAlignment="1">
      <alignment horizontal="right" vertical="top" wrapText="1"/>
    </xf>
    <xf numFmtId="0" fontId="3" fillId="2" borderId="0" xfId="1" applyFont="1" applyFill="1" applyAlignment="1">
      <alignment horizontal="right" vertical="top" wrapText="1"/>
    </xf>
    <xf numFmtId="0" fontId="3" fillId="2" borderId="0" xfId="1" applyFont="1" applyFill="1" applyAlignment="1">
      <alignment horizontal="left" vertical="top" wrapText="1"/>
    </xf>
    <xf numFmtId="4" fontId="3" fillId="2" borderId="0" xfId="1" applyNumberFormat="1" applyFont="1" applyFill="1" applyAlignment="1">
      <alignment horizontal="right" vertical="top" wrapText="1"/>
    </xf>
    <xf numFmtId="0" fontId="2" fillId="2" borderId="1" xfId="1" applyFont="1" applyFill="1" applyBorder="1" applyAlignment="1">
      <alignment horizontal="right" vertical="top" wrapText="1"/>
    </xf>
    <xf numFmtId="0" fontId="2" fillId="2" borderId="0" xfId="1" applyFont="1" applyFill="1" applyAlignment="1">
      <alignment horizontal="center" wrapText="1"/>
    </xf>
    <xf numFmtId="0" fontId="1" fillId="0" borderId="0" xfId="1"/>
    <xf numFmtId="0" fontId="2" fillId="2" borderId="1" xfId="1" applyFont="1" applyFill="1" applyBorder="1" applyAlignment="1">
      <alignment horizontal="left" vertical="top" wrapText="1"/>
    </xf>
    <xf numFmtId="0" fontId="2" fillId="2" borderId="1" xfId="1" applyFont="1" applyFill="1" applyBorder="1" applyAlignment="1">
      <alignment horizontal="center" vertical="top" wrapText="1"/>
    </xf>
  </cellXfs>
  <cellStyles count="3">
    <cellStyle name="Normal" xfId="0" builtinId="0"/>
    <cellStyle name="Normal 2" xfId="1" xr:uid="{CFAEDA0C-FECB-4B57-B3AE-E67329AC90DD}"/>
    <cellStyle name="Porcentagem 2" xfId="2" xr:uid="{900FD3DE-D547-44BB-A85E-F7A5D91A74B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 2013 -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E830E5-BDB1-4D44-AD4F-2731E5C446E9}">
  <sheetPr>
    <pageSetUpPr fitToPage="1"/>
  </sheetPr>
  <dimension ref="A1:P145"/>
  <sheetViews>
    <sheetView tabSelected="1" showOutlineSymbols="0" showWhiteSpace="0" workbookViewId="0">
      <selection activeCell="D141" sqref="D141"/>
    </sheetView>
  </sheetViews>
  <sheetFormatPr defaultRowHeight="14.25" x14ac:dyDescent="0.2"/>
  <cols>
    <col min="1" max="1" width="7.7109375" style="1" customWidth="1"/>
    <col min="2" max="2" width="14.42578125" style="1" bestFit="1" customWidth="1"/>
    <col min="3" max="3" width="13.85546875" style="1" bestFit="1" customWidth="1"/>
    <col min="4" max="4" width="68.5703125" style="1" bestFit="1" customWidth="1"/>
    <col min="5" max="5" width="5.7109375" style="1" bestFit="1" customWidth="1"/>
    <col min="6" max="6" width="7.7109375" style="1" bestFit="1" customWidth="1"/>
    <col min="7" max="16" width="11.42578125" style="1" bestFit="1" customWidth="1"/>
    <col min="17" max="16384" width="9.140625" style="1"/>
  </cols>
  <sheetData>
    <row r="1" spans="1:16" ht="15" x14ac:dyDescent="0.25">
      <c r="A1" s="19" t="s">
        <v>0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</row>
    <row r="2" spans="1:16" ht="15" customHeight="1" x14ac:dyDescent="0.2">
      <c r="A2" s="21" t="s">
        <v>1</v>
      </c>
      <c r="B2" s="18" t="s">
        <v>2</v>
      </c>
      <c r="C2" s="21" t="s">
        <v>3</v>
      </c>
      <c r="D2" s="21" t="s">
        <v>4</v>
      </c>
      <c r="E2" s="22" t="s">
        <v>5</v>
      </c>
      <c r="F2" s="18" t="s">
        <v>6</v>
      </c>
      <c r="G2" s="18" t="s">
        <v>7</v>
      </c>
      <c r="H2" s="22" t="s">
        <v>8</v>
      </c>
      <c r="I2" s="21"/>
      <c r="J2" s="21"/>
      <c r="K2" s="21"/>
      <c r="L2" s="22" t="s">
        <v>9</v>
      </c>
      <c r="M2" s="21"/>
      <c r="N2" s="21"/>
      <c r="O2" s="21"/>
      <c r="P2" s="18" t="s">
        <v>10</v>
      </c>
    </row>
    <row r="3" spans="1:16" ht="15" customHeight="1" x14ac:dyDescent="0.2">
      <c r="A3" s="18"/>
      <c r="B3" s="18"/>
      <c r="C3" s="18"/>
      <c r="D3" s="18"/>
      <c r="E3" s="18"/>
      <c r="F3" s="18"/>
      <c r="G3" s="18"/>
      <c r="H3" s="5" t="s">
        <v>11</v>
      </c>
      <c r="I3" s="5" t="s">
        <v>12</v>
      </c>
      <c r="J3" s="5" t="s">
        <v>13</v>
      </c>
      <c r="K3" s="5" t="s">
        <v>9</v>
      </c>
      <c r="L3" s="5" t="s">
        <v>11</v>
      </c>
      <c r="M3" s="5" t="s">
        <v>12</v>
      </c>
      <c r="N3" s="5" t="s">
        <v>13</v>
      </c>
      <c r="O3" s="5" t="s">
        <v>9</v>
      </c>
      <c r="P3" s="18"/>
    </row>
    <row r="4" spans="1:16" ht="24" customHeight="1" x14ac:dyDescent="0.2">
      <c r="A4" s="6" t="s">
        <v>14</v>
      </c>
      <c r="B4" s="6"/>
      <c r="C4" s="6"/>
      <c r="D4" s="6" t="s">
        <v>15</v>
      </c>
      <c r="E4" s="6"/>
      <c r="F4" s="7"/>
      <c r="G4" s="6"/>
      <c r="H4" s="6"/>
      <c r="I4" s="6"/>
      <c r="J4" s="6"/>
      <c r="K4" s="6"/>
      <c r="L4" s="6"/>
      <c r="M4" s="6"/>
      <c r="N4" s="6"/>
      <c r="O4" s="8">
        <v>372739.36</v>
      </c>
      <c r="P4" s="9">
        <f t="shared" ref="P4:P67" si="0">O4 / 6430369.03</f>
        <v>5.7965469518317825E-2</v>
      </c>
    </row>
    <row r="5" spans="1:16" ht="25.5" x14ac:dyDescent="0.2">
      <c r="A5" s="10" t="s">
        <v>16</v>
      </c>
      <c r="B5" s="11" t="s">
        <v>286</v>
      </c>
      <c r="C5" s="10" t="s">
        <v>17</v>
      </c>
      <c r="D5" s="10" t="s">
        <v>287</v>
      </c>
      <c r="E5" s="12" t="s">
        <v>35</v>
      </c>
      <c r="F5" s="11">
        <v>792</v>
      </c>
      <c r="G5" s="13">
        <v>136.76</v>
      </c>
      <c r="H5" s="13">
        <v>162</v>
      </c>
      <c r="I5" s="13">
        <v>0.9</v>
      </c>
      <c r="J5" s="13">
        <v>1.67</v>
      </c>
      <c r="K5" s="13">
        <f t="shared" ref="K5:K11" si="1">TRUNC(G5 * (1 + 20.34 / 100), 2)</f>
        <v>164.57</v>
      </c>
      <c r="L5" s="13">
        <f t="shared" ref="L5:L11" si="2">TRUNC(F5 * H5, 2)</f>
        <v>128304</v>
      </c>
      <c r="M5" s="13">
        <f t="shared" ref="M5:M11" si="3">TRUNC(F5 * I5, 2)</f>
        <v>712.8</v>
      </c>
      <c r="N5" s="13">
        <f t="shared" ref="N5:N11" si="4">TRUNC(F5 * J5, 2)</f>
        <v>1322.64</v>
      </c>
      <c r="O5" s="13">
        <f t="shared" ref="O5:O11" si="5">TRUNC(F5 * K5, 2)</f>
        <v>130339.44</v>
      </c>
      <c r="P5" s="14">
        <f t="shared" si="0"/>
        <v>2.0269356143001949E-2</v>
      </c>
    </row>
    <row r="6" spans="1:16" x14ac:dyDescent="0.2">
      <c r="A6" s="10" t="s">
        <v>19</v>
      </c>
      <c r="B6" s="11" t="s">
        <v>20</v>
      </c>
      <c r="C6" s="10" t="s">
        <v>17</v>
      </c>
      <c r="D6" s="10" t="s">
        <v>21</v>
      </c>
      <c r="E6" s="12" t="s">
        <v>18</v>
      </c>
      <c r="F6" s="11">
        <v>8</v>
      </c>
      <c r="G6" s="13">
        <v>12249.52</v>
      </c>
      <c r="H6" s="13">
        <v>14122.18</v>
      </c>
      <c r="I6" s="13">
        <v>306.72000000000003</v>
      </c>
      <c r="J6" s="13">
        <v>312.17</v>
      </c>
      <c r="K6" s="13">
        <f t="shared" si="1"/>
        <v>14741.07</v>
      </c>
      <c r="L6" s="13">
        <f t="shared" si="2"/>
        <v>112977.44</v>
      </c>
      <c r="M6" s="13">
        <f t="shared" si="3"/>
        <v>2453.7600000000002</v>
      </c>
      <c r="N6" s="13">
        <f t="shared" si="4"/>
        <v>2497.36</v>
      </c>
      <c r="O6" s="13">
        <f t="shared" si="5"/>
        <v>117928.56</v>
      </c>
      <c r="P6" s="14">
        <f t="shared" si="0"/>
        <v>1.8339314501208338E-2</v>
      </c>
    </row>
    <row r="7" spans="1:16" x14ac:dyDescent="0.2">
      <c r="A7" s="10" t="s">
        <v>22</v>
      </c>
      <c r="B7" s="11" t="s">
        <v>23</v>
      </c>
      <c r="C7" s="10" t="s">
        <v>17</v>
      </c>
      <c r="D7" s="10" t="s">
        <v>24</v>
      </c>
      <c r="E7" s="12" t="s">
        <v>18</v>
      </c>
      <c r="F7" s="11">
        <v>8</v>
      </c>
      <c r="G7" s="13">
        <v>5237.66</v>
      </c>
      <c r="H7" s="13">
        <v>5799.59</v>
      </c>
      <c r="I7" s="13">
        <v>191.25</v>
      </c>
      <c r="J7" s="13">
        <v>312.16000000000003</v>
      </c>
      <c r="K7" s="13">
        <f t="shared" si="1"/>
        <v>6303</v>
      </c>
      <c r="L7" s="13">
        <f t="shared" si="2"/>
        <v>46396.72</v>
      </c>
      <c r="M7" s="13">
        <f t="shared" si="3"/>
        <v>1530</v>
      </c>
      <c r="N7" s="13">
        <f t="shared" si="4"/>
        <v>2497.2800000000002</v>
      </c>
      <c r="O7" s="13">
        <f t="shared" si="5"/>
        <v>50424</v>
      </c>
      <c r="P7" s="14">
        <f t="shared" si="0"/>
        <v>7.8415406277235061E-3</v>
      </c>
    </row>
    <row r="8" spans="1:16" ht="25.5" x14ac:dyDescent="0.2">
      <c r="A8" s="10" t="s">
        <v>25</v>
      </c>
      <c r="B8" s="11" t="s">
        <v>288</v>
      </c>
      <c r="C8" s="10" t="s">
        <v>17</v>
      </c>
      <c r="D8" s="10" t="s">
        <v>29</v>
      </c>
      <c r="E8" s="12" t="s">
        <v>35</v>
      </c>
      <c r="F8" s="11">
        <v>792</v>
      </c>
      <c r="G8" s="13">
        <v>39.57</v>
      </c>
      <c r="H8" s="13">
        <v>44.93</v>
      </c>
      <c r="I8" s="13">
        <v>0</v>
      </c>
      <c r="J8" s="13">
        <v>2.68</v>
      </c>
      <c r="K8" s="13">
        <f t="shared" si="1"/>
        <v>47.61</v>
      </c>
      <c r="L8" s="13">
        <f t="shared" si="2"/>
        <v>35584.559999999998</v>
      </c>
      <c r="M8" s="13">
        <f t="shared" si="3"/>
        <v>0</v>
      </c>
      <c r="N8" s="13">
        <f t="shared" si="4"/>
        <v>2122.56</v>
      </c>
      <c r="O8" s="13">
        <f t="shared" si="5"/>
        <v>37707.120000000003</v>
      </c>
      <c r="P8" s="14">
        <f t="shared" si="0"/>
        <v>5.863912292448945E-3</v>
      </c>
    </row>
    <row r="9" spans="1:16" ht="25.5" x14ac:dyDescent="0.2">
      <c r="A9" s="10" t="s">
        <v>28</v>
      </c>
      <c r="B9" s="11" t="s">
        <v>289</v>
      </c>
      <c r="C9" s="10" t="s">
        <v>26</v>
      </c>
      <c r="D9" s="10" t="s">
        <v>31</v>
      </c>
      <c r="E9" s="12" t="s">
        <v>27</v>
      </c>
      <c r="F9" s="11">
        <v>0.5</v>
      </c>
      <c r="G9" s="13">
        <v>21439.67</v>
      </c>
      <c r="H9" s="13">
        <v>25316.83</v>
      </c>
      <c r="I9" s="13">
        <v>171.5</v>
      </c>
      <c r="J9" s="13">
        <v>312.16000000000003</v>
      </c>
      <c r="K9" s="13">
        <f t="shared" si="1"/>
        <v>25800.49</v>
      </c>
      <c r="L9" s="13">
        <f t="shared" si="2"/>
        <v>12658.41</v>
      </c>
      <c r="M9" s="13">
        <f t="shared" si="3"/>
        <v>85.75</v>
      </c>
      <c r="N9" s="13">
        <f t="shared" si="4"/>
        <v>156.08000000000001</v>
      </c>
      <c r="O9" s="13">
        <f t="shared" si="5"/>
        <v>12900.24</v>
      </c>
      <c r="P9" s="14">
        <f t="shared" si="0"/>
        <v>2.0061430284662837E-3</v>
      </c>
    </row>
    <row r="10" spans="1:16" x14ac:dyDescent="0.2">
      <c r="A10" s="10" t="s">
        <v>30</v>
      </c>
      <c r="B10" s="11" t="s">
        <v>33</v>
      </c>
      <c r="C10" s="10" t="s">
        <v>17</v>
      </c>
      <c r="D10" s="10" t="s">
        <v>34</v>
      </c>
      <c r="E10" s="12" t="s">
        <v>35</v>
      </c>
      <c r="F10" s="11">
        <v>88</v>
      </c>
      <c r="G10" s="13">
        <v>99.53</v>
      </c>
      <c r="H10" s="13">
        <v>117.2</v>
      </c>
      <c r="I10" s="13">
        <v>0.9</v>
      </c>
      <c r="J10" s="13">
        <v>1.67</v>
      </c>
      <c r="K10" s="13">
        <f t="shared" si="1"/>
        <v>119.77</v>
      </c>
      <c r="L10" s="13">
        <f t="shared" si="2"/>
        <v>10313.6</v>
      </c>
      <c r="M10" s="13">
        <f t="shared" si="3"/>
        <v>79.2</v>
      </c>
      <c r="N10" s="13">
        <f t="shared" si="4"/>
        <v>146.96</v>
      </c>
      <c r="O10" s="13">
        <f t="shared" si="5"/>
        <v>10539.76</v>
      </c>
      <c r="P10" s="14">
        <f t="shared" si="0"/>
        <v>1.6390598970025209E-3</v>
      </c>
    </row>
    <row r="11" spans="1:16" ht="25.5" x14ac:dyDescent="0.2">
      <c r="A11" s="10" t="s">
        <v>32</v>
      </c>
      <c r="B11" s="11" t="s">
        <v>290</v>
      </c>
      <c r="C11" s="10" t="s">
        <v>26</v>
      </c>
      <c r="D11" s="10" t="s">
        <v>36</v>
      </c>
      <c r="E11" s="12" t="s">
        <v>27</v>
      </c>
      <c r="F11" s="11">
        <v>0.5</v>
      </c>
      <c r="G11" s="13">
        <v>21439.67</v>
      </c>
      <c r="H11" s="13">
        <v>25316.83</v>
      </c>
      <c r="I11" s="13">
        <v>171.5</v>
      </c>
      <c r="J11" s="13">
        <v>312.16000000000003</v>
      </c>
      <c r="K11" s="13">
        <f t="shared" si="1"/>
        <v>25800.49</v>
      </c>
      <c r="L11" s="13">
        <f t="shared" si="2"/>
        <v>12658.41</v>
      </c>
      <c r="M11" s="13">
        <f t="shared" si="3"/>
        <v>85.75</v>
      </c>
      <c r="N11" s="13">
        <f t="shared" si="4"/>
        <v>156.08000000000001</v>
      </c>
      <c r="O11" s="13">
        <f t="shared" si="5"/>
        <v>12900.24</v>
      </c>
      <c r="P11" s="14">
        <f t="shared" si="0"/>
        <v>2.0061430284662837E-3</v>
      </c>
    </row>
    <row r="12" spans="1:16" ht="24" customHeight="1" x14ac:dyDescent="0.2">
      <c r="A12" s="6" t="s">
        <v>49</v>
      </c>
      <c r="B12" s="6"/>
      <c r="C12" s="6"/>
      <c r="D12" s="6" t="s">
        <v>37</v>
      </c>
      <c r="E12" s="6"/>
      <c r="F12" s="7"/>
      <c r="G12" s="6"/>
      <c r="H12" s="6"/>
      <c r="I12" s="6"/>
      <c r="J12" s="6"/>
      <c r="K12" s="6"/>
      <c r="L12" s="6"/>
      <c r="M12" s="6"/>
      <c r="N12" s="6"/>
      <c r="O12" s="8">
        <v>45212.91</v>
      </c>
      <c r="P12" s="9">
        <f t="shared" si="0"/>
        <v>7.0311532338292572E-3</v>
      </c>
    </row>
    <row r="13" spans="1:16" ht="25.5" x14ac:dyDescent="0.2">
      <c r="A13" s="10" t="s">
        <v>51</v>
      </c>
      <c r="B13" s="11" t="s">
        <v>291</v>
      </c>
      <c r="C13" s="10" t="s">
        <v>38</v>
      </c>
      <c r="D13" s="10" t="s">
        <v>39</v>
      </c>
      <c r="E13" s="12" t="s">
        <v>40</v>
      </c>
      <c r="F13" s="11">
        <v>48</v>
      </c>
      <c r="G13" s="13">
        <v>180.65</v>
      </c>
      <c r="H13" s="13">
        <v>0</v>
      </c>
      <c r="I13" s="13">
        <v>0</v>
      </c>
      <c r="J13" s="13">
        <v>217.39</v>
      </c>
      <c r="K13" s="13">
        <f>TRUNC(G13 * (1 + 20.34 / 100), 2)</f>
        <v>217.39</v>
      </c>
      <c r="L13" s="13">
        <f>TRUNC(F13 * H13, 2)</f>
        <v>0</v>
      </c>
      <c r="M13" s="13">
        <f>TRUNC(F13 * I13, 2)</f>
        <v>0</v>
      </c>
      <c r="N13" s="13">
        <f>TRUNC(F13 * J13, 2)</f>
        <v>10434.719999999999</v>
      </c>
      <c r="O13" s="13">
        <f>TRUNC(F13 * K13, 2)</f>
        <v>10434.719999999999</v>
      </c>
      <c r="P13" s="14">
        <f t="shared" si="0"/>
        <v>1.6227249091487986E-3</v>
      </c>
    </row>
    <row r="14" spans="1:16" ht="25.5" x14ac:dyDescent="0.2">
      <c r="A14" s="10" t="s">
        <v>55</v>
      </c>
      <c r="B14" s="11" t="s">
        <v>41</v>
      </c>
      <c r="C14" s="10" t="s">
        <v>42</v>
      </c>
      <c r="D14" s="10" t="s">
        <v>43</v>
      </c>
      <c r="E14" s="12" t="s">
        <v>44</v>
      </c>
      <c r="F14" s="11">
        <v>48</v>
      </c>
      <c r="G14" s="13">
        <v>137.62</v>
      </c>
      <c r="H14" s="13">
        <v>0</v>
      </c>
      <c r="I14" s="13">
        <v>0</v>
      </c>
      <c r="J14" s="13">
        <v>165.61</v>
      </c>
      <c r="K14" s="13">
        <f>TRUNC(G14 * (1 + 20.34 / 100), 2)</f>
        <v>165.61</v>
      </c>
      <c r="L14" s="13">
        <f>TRUNC(F14 * H14, 2)</f>
        <v>0</v>
      </c>
      <c r="M14" s="13">
        <f>TRUNC(F14 * I14, 2)</f>
        <v>0</v>
      </c>
      <c r="N14" s="13">
        <f>TRUNC(F14 * J14, 2)</f>
        <v>7949.28</v>
      </c>
      <c r="O14" s="13">
        <f>TRUNC(F14 * K14, 2)</f>
        <v>7949.28</v>
      </c>
      <c r="P14" s="14">
        <f t="shared" si="0"/>
        <v>1.2362089893929462E-3</v>
      </c>
    </row>
    <row r="15" spans="1:16" ht="25.5" x14ac:dyDescent="0.2">
      <c r="A15" s="10" t="s">
        <v>59</v>
      </c>
      <c r="B15" s="11" t="s">
        <v>45</v>
      </c>
      <c r="C15" s="10" t="s">
        <v>46</v>
      </c>
      <c r="D15" s="10" t="s">
        <v>292</v>
      </c>
      <c r="E15" s="12" t="s">
        <v>47</v>
      </c>
      <c r="F15" s="11">
        <v>1</v>
      </c>
      <c r="G15" s="13">
        <v>600</v>
      </c>
      <c r="H15" s="13">
        <v>0</v>
      </c>
      <c r="I15" s="13">
        <v>0</v>
      </c>
      <c r="J15" s="13">
        <v>722.04</v>
      </c>
      <c r="K15" s="13">
        <f>TRUNC(G15 * (1 + 20.34 / 100), 2)</f>
        <v>722.04</v>
      </c>
      <c r="L15" s="13">
        <f>TRUNC(F15 * H15, 2)</f>
        <v>0</v>
      </c>
      <c r="M15" s="13">
        <f>TRUNC(F15 * I15, 2)</f>
        <v>0</v>
      </c>
      <c r="N15" s="13">
        <f>TRUNC(F15 * J15, 2)</f>
        <v>722.04</v>
      </c>
      <c r="O15" s="13">
        <f>TRUNC(F15 * K15, 2)</f>
        <v>722.04</v>
      </c>
      <c r="P15" s="14">
        <f t="shared" si="0"/>
        <v>1.122859351666167E-4</v>
      </c>
    </row>
    <row r="16" spans="1:16" x14ac:dyDescent="0.2">
      <c r="A16" s="10" t="s">
        <v>293</v>
      </c>
      <c r="B16" s="11" t="s">
        <v>294</v>
      </c>
      <c r="C16" s="10" t="s">
        <v>26</v>
      </c>
      <c r="D16" s="10" t="s">
        <v>48</v>
      </c>
      <c r="E16" s="12" t="s">
        <v>44</v>
      </c>
      <c r="F16" s="11">
        <v>1</v>
      </c>
      <c r="G16" s="13">
        <v>21694.26</v>
      </c>
      <c r="H16" s="13">
        <v>25316.83</v>
      </c>
      <c r="I16" s="13">
        <v>171.5</v>
      </c>
      <c r="J16" s="13">
        <v>618.54</v>
      </c>
      <c r="K16" s="13">
        <f>TRUNC(G16 * (1 + 20.34 / 100), 2)</f>
        <v>26106.87</v>
      </c>
      <c r="L16" s="13">
        <f>TRUNC(F16 * H16, 2)</f>
        <v>25316.83</v>
      </c>
      <c r="M16" s="13">
        <f>TRUNC(F16 * I16, 2)</f>
        <v>171.5</v>
      </c>
      <c r="N16" s="13">
        <f>TRUNC(F16 * J16, 2)</f>
        <v>618.54</v>
      </c>
      <c r="O16" s="13">
        <f>TRUNC(F16 * K16, 2)</f>
        <v>26106.87</v>
      </c>
      <c r="P16" s="14">
        <f t="shared" si="0"/>
        <v>4.0599334001208947E-3</v>
      </c>
    </row>
    <row r="17" spans="1:16" ht="24" customHeight="1" x14ac:dyDescent="0.2">
      <c r="A17" s="6" t="s">
        <v>62</v>
      </c>
      <c r="B17" s="6"/>
      <c r="C17" s="6"/>
      <c r="D17" s="6" t="s">
        <v>50</v>
      </c>
      <c r="E17" s="6"/>
      <c r="F17" s="7"/>
      <c r="G17" s="6"/>
      <c r="H17" s="6"/>
      <c r="I17" s="6"/>
      <c r="J17" s="6"/>
      <c r="K17" s="6"/>
      <c r="L17" s="6"/>
      <c r="M17" s="6"/>
      <c r="N17" s="6"/>
      <c r="O17" s="8">
        <v>24682.44</v>
      </c>
      <c r="P17" s="9">
        <f t="shared" si="0"/>
        <v>3.8384173419670751E-3</v>
      </c>
    </row>
    <row r="18" spans="1:16" x14ac:dyDescent="0.2">
      <c r="A18" s="10" t="s">
        <v>64</v>
      </c>
      <c r="B18" s="11" t="s">
        <v>52</v>
      </c>
      <c r="C18" s="10" t="s">
        <v>53</v>
      </c>
      <c r="D18" s="10" t="s">
        <v>54</v>
      </c>
      <c r="E18" s="12" t="s">
        <v>18</v>
      </c>
      <c r="F18" s="11">
        <v>8</v>
      </c>
      <c r="G18" s="13">
        <v>800</v>
      </c>
      <c r="H18" s="13">
        <v>0</v>
      </c>
      <c r="I18" s="13">
        <v>0</v>
      </c>
      <c r="J18" s="13">
        <v>962.72</v>
      </c>
      <c r="K18" s="13">
        <f>TRUNC(G18 * (1 + 20.34 / 100), 2)</f>
        <v>962.72</v>
      </c>
      <c r="L18" s="13">
        <f>TRUNC(F18 * H18, 2)</f>
        <v>0</v>
      </c>
      <c r="M18" s="13">
        <f>TRUNC(F18 * I18, 2)</f>
        <v>0</v>
      </c>
      <c r="N18" s="13">
        <f>TRUNC(F18 * J18, 2)</f>
        <v>7701.76</v>
      </c>
      <c r="O18" s="13">
        <f>TRUNC(F18 * K18, 2)</f>
        <v>7701.76</v>
      </c>
      <c r="P18" s="14">
        <f t="shared" si="0"/>
        <v>1.197716641777245E-3</v>
      </c>
    </row>
    <row r="19" spans="1:16" x14ac:dyDescent="0.2">
      <c r="A19" s="10" t="s">
        <v>295</v>
      </c>
      <c r="B19" s="11" t="s">
        <v>56</v>
      </c>
      <c r="C19" s="10" t="s">
        <v>17</v>
      </c>
      <c r="D19" s="10" t="s">
        <v>57</v>
      </c>
      <c r="E19" s="12" t="s">
        <v>58</v>
      </c>
      <c r="F19" s="11">
        <v>4</v>
      </c>
      <c r="G19" s="13">
        <v>533.66999999999996</v>
      </c>
      <c r="H19" s="13">
        <v>81.540000000000006</v>
      </c>
      <c r="I19" s="13">
        <v>7.03</v>
      </c>
      <c r="J19" s="13">
        <v>553.64</v>
      </c>
      <c r="K19" s="13">
        <f>TRUNC(G19 * (1 + 20.34 / 100), 2)</f>
        <v>642.21</v>
      </c>
      <c r="L19" s="13">
        <f>TRUNC(F19 * H19, 2)</f>
        <v>326.16000000000003</v>
      </c>
      <c r="M19" s="13">
        <f>TRUNC(F19 * I19, 2)</f>
        <v>28.12</v>
      </c>
      <c r="N19" s="13">
        <f>TRUNC(F19 * J19, 2)</f>
        <v>2214.56</v>
      </c>
      <c r="O19" s="13">
        <f>TRUNC(F19 * K19, 2)</f>
        <v>2568.84</v>
      </c>
      <c r="P19" s="14">
        <f t="shared" si="0"/>
        <v>3.9948562641046434E-4</v>
      </c>
    </row>
    <row r="20" spans="1:16" x14ac:dyDescent="0.2">
      <c r="A20" s="10" t="s">
        <v>296</v>
      </c>
      <c r="B20" s="11" t="s">
        <v>60</v>
      </c>
      <c r="C20" s="10" t="s">
        <v>53</v>
      </c>
      <c r="D20" s="10" t="s">
        <v>61</v>
      </c>
      <c r="E20" s="12" t="s">
        <v>18</v>
      </c>
      <c r="F20" s="11">
        <v>8</v>
      </c>
      <c r="G20" s="13">
        <v>1497</v>
      </c>
      <c r="H20" s="13">
        <v>0</v>
      </c>
      <c r="I20" s="13">
        <v>0</v>
      </c>
      <c r="J20" s="13">
        <v>1801.48</v>
      </c>
      <c r="K20" s="13">
        <f>TRUNC(G20 * (1 + 20.34 / 100), 2)</f>
        <v>1801.48</v>
      </c>
      <c r="L20" s="13">
        <f>TRUNC(F20 * H20, 2)</f>
        <v>0</v>
      </c>
      <c r="M20" s="13">
        <f>TRUNC(F20 * I20, 2)</f>
        <v>0</v>
      </c>
      <c r="N20" s="13">
        <f>TRUNC(F20 * J20, 2)</f>
        <v>14411.84</v>
      </c>
      <c r="O20" s="13">
        <f>TRUNC(F20 * K20, 2)</f>
        <v>14411.84</v>
      </c>
      <c r="P20" s="14">
        <f t="shared" si="0"/>
        <v>2.2412150737793658E-3</v>
      </c>
    </row>
    <row r="21" spans="1:16" ht="24" customHeight="1" x14ac:dyDescent="0.2">
      <c r="A21" s="6" t="s">
        <v>68</v>
      </c>
      <c r="B21" s="6"/>
      <c r="C21" s="6"/>
      <c r="D21" s="6" t="s">
        <v>63</v>
      </c>
      <c r="E21" s="6"/>
      <c r="F21" s="7"/>
      <c r="G21" s="6"/>
      <c r="H21" s="6"/>
      <c r="I21" s="6"/>
      <c r="J21" s="6"/>
      <c r="K21" s="6"/>
      <c r="L21" s="6"/>
      <c r="M21" s="6"/>
      <c r="N21" s="6"/>
      <c r="O21" s="8">
        <v>179492.04</v>
      </c>
      <c r="P21" s="9">
        <f t="shared" si="0"/>
        <v>2.791317872467422E-2</v>
      </c>
    </row>
    <row r="22" spans="1:16" ht="25.5" x14ac:dyDescent="0.2">
      <c r="A22" s="10" t="s">
        <v>70</v>
      </c>
      <c r="B22" s="11" t="s">
        <v>65</v>
      </c>
      <c r="C22" s="10" t="s">
        <v>285</v>
      </c>
      <c r="D22" s="10" t="s">
        <v>66</v>
      </c>
      <c r="E22" s="12" t="s">
        <v>67</v>
      </c>
      <c r="F22" s="11">
        <v>12</v>
      </c>
      <c r="G22" s="13">
        <v>13488.75</v>
      </c>
      <c r="H22" s="13">
        <v>2705.6</v>
      </c>
      <c r="I22" s="13">
        <v>86.82</v>
      </c>
      <c r="J22" s="13">
        <v>12165.25</v>
      </c>
      <c r="K22" s="13" t="str">
        <f>TRUNC(G22 * (1 + 10.89 / 100), 2) &amp;CHAR(10)&amp; "(10.89%)"</f>
        <v>14957,67
(10.89%)</v>
      </c>
      <c r="L22" s="13">
        <f>TRUNC(F22 * H22, 2)</f>
        <v>32467.200000000001</v>
      </c>
      <c r="M22" s="13">
        <f>TRUNC(F22 * I22, 2)</f>
        <v>1041.8399999999999</v>
      </c>
      <c r="N22" s="13">
        <f>TRUNC(F22 * J22, 2)</f>
        <v>145983</v>
      </c>
      <c r="O22" s="13">
        <f>TRUNC((F22 * 1 ) * TRUNC(G22 * (1 + 10.89 / 100), 2), 2)</f>
        <v>179492.04</v>
      </c>
      <c r="P22" s="14">
        <f t="shared" si="0"/>
        <v>2.791317872467422E-2</v>
      </c>
    </row>
    <row r="23" spans="1:16" ht="24" customHeight="1" x14ac:dyDescent="0.2">
      <c r="A23" s="6" t="s">
        <v>85</v>
      </c>
      <c r="B23" s="6"/>
      <c r="C23" s="6"/>
      <c r="D23" s="6" t="s">
        <v>69</v>
      </c>
      <c r="E23" s="6"/>
      <c r="F23" s="7"/>
      <c r="G23" s="6"/>
      <c r="H23" s="6"/>
      <c r="I23" s="6"/>
      <c r="J23" s="6"/>
      <c r="K23" s="6"/>
      <c r="L23" s="6"/>
      <c r="M23" s="6"/>
      <c r="N23" s="6"/>
      <c r="O23" s="8">
        <v>393877.75</v>
      </c>
      <c r="P23" s="9">
        <f t="shared" si="0"/>
        <v>6.1252744307895499E-2</v>
      </c>
    </row>
    <row r="24" spans="1:16" ht="25.5" x14ac:dyDescent="0.2">
      <c r="A24" s="10" t="s">
        <v>87</v>
      </c>
      <c r="B24" s="11" t="s">
        <v>71</v>
      </c>
      <c r="C24" s="10" t="s">
        <v>17</v>
      </c>
      <c r="D24" s="10" t="s">
        <v>297</v>
      </c>
      <c r="E24" s="12" t="s">
        <v>58</v>
      </c>
      <c r="F24" s="11">
        <v>6075</v>
      </c>
      <c r="G24" s="13">
        <v>4.67</v>
      </c>
      <c r="H24" s="13">
        <v>4.0599999999999996</v>
      </c>
      <c r="I24" s="13">
        <v>0.34</v>
      </c>
      <c r="J24" s="13">
        <v>1.21</v>
      </c>
      <c r="K24" s="13">
        <f t="shared" ref="K24:K33" si="6">TRUNC(G24 * (1 + 20.34 / 100), 2)</f>
        <v>5.61</v>
      </c>
      <c r="L24" s="13">
        <f t="shared" ref="L24:L33" si="7">TRUNC(F24 * H24, 2)</f>
        <v>24664.5</v>
      </c>
      <c r="M24" s="13">
        <f t="shared" ref="M24:M33" si="8">TRUNC(F24 * I24, 2)</f>
        <v>2065.5</v>
      </c>
      <c r="N24" s="13">
        <f t="shared" ref="N24:N33" si="9">TRUNC(F24 * J24, 2)</f>
        <v>7350.75</v>
      </c>
      <c r="O24" s="13">
        <f t="shared" ref="O24:O33" si="10">TRUNC(F24 * K24, 2)</f>
        <v>34080.75</v>
      </c>
      <c r="P24" s="14">
        <f t="shared" si="0"/>
        <v>5.2999679864407408E-3</v>
      </c>
    </row>
    <row r="25" spans="1:16" x14ac:dyDescent="0.2">
      <c r="A25" s="10" t="s">
        <v>103</v>
      </c>
      <c r="B25" s="11" t="s">
        <v>72</v>
      </c>
      <c r="C25" s="10" t="s">
        <v>285</v>
      </c>
      <c r="D25" s="10" t="s">
        <v>73</v>
      </c>
      <c r="E25" s="12" t="s">
        <v>74</v>
      </c>
      <c r="F25" s="11">
        <v>324</v>
      </c>
      <c r="G25" s="13">
        <v>8.35</v>
      </c>
      <c r="H25" s="13">
        <v>7.71</v>
      </c>
      <c r="I25" s="13">
        <v>0.56000000000000005</v>
      </c>
      <c r="J25" s="13">
        <v>1.77</v>
      </c>
      <c r="K25" s="13">
        <f t="shared" si="6"/>
        <v>10.039999999999999</v>
      </c>
      <c r="L25" s="13">
        <f t="shared" si="7"/>
        <v>2498.04</v>
      </c>
      <c r="M25" s="13">
        <f t="shared" si="8"/>
        <v>181.44</v>
      </c>
      <c r="N25" s="13">
        <f t="shared" si="9"/>
        <v>573.48</v>
      </c>
      <c r="O25" s="13">
        <f t="shared" si="10"/>
        <v>3252.96</v>
      </c>
      <c r="P25" s="14">
        <f t="shared" si="0"/>
        <v>5.0587454387512811E-4</v>
      </c>
    </row>
    <row r="26" spans="1:16" x14ac:dyDescent="0.2">
      <c r="A26" s="10" t="s">
        <v>118</v>
      </c>
      <c r="B26" s="11" t="s">
        <v>72</v>
      </c>
      <c r="C26" s="10" t="s">
        <v>285</v>
      </c>
      <c r="D26" s="10" t="s">
        <v>73</v>
      </c>
      <c r="E26" s="12" t="s">
        <v>74</v>
      </c>
      <c r="F26" s="11">
        <v>425</v>
      </c>
      <c r="G26" s="13">
        <v>8.35</v>
      </c>
      <c r="H26" s="13">
        <v>7.71</v>
      </c>
      <c r="I26" s="13">
        <v>0.56000000000000005</v>
      </c>
      <c r="J26" s="13">
        <v>1.77</v>
      </c>
      <c r="K26" s="13">
        <f t="shared" si="6"/>
        <v>10.039999999999999</v>
      </c>
      <c r="L26" s="13">
        <f t="shared" si="7"/>
        <v>3276.75</v>
      </c>
      <c r="M26" s="13">
        <f t="shared" si="8"/>
        <v>238</v>
      </c>
      <c r="N26" s="13">
        <f t="shared" si="9"/>
        <v>752.25</v>
      </c>
      <c r="O26" s="13">
        <f t="shared" si="10"/>
        <v>4267</v>
      </c>
      <c r="P26" s="14">
        <f t="shared" si="0"/>
        <v>6.6357000353990572E-4</v>
      </c>
    </row>
    <row r="27" spans="1:16" x14ac:dyDescent="0.2">
      <c r="A27" s="10" t="s">
        <v>298</v>
      </c>
      <c r="B27" s="11" t="s">
        <v>75</v>
      </c>
      <c r="C27" s="10" t="s">
        <v>17</v>
      </c>
      <c r="D27" s="10" t="s">
        <v>76</v>
      </c>
      <c r="E27" s="12" t="s">
        <v>74</v>
      </c>
      <c r="F27" s="11">
        <v>304</v>
      </c>
      <c r="G27" s="13">
        <v>5.6</v>
      </c>
      <c r="H27" s="13">
        <v>4.7300000000000004</v>
      </c>
      <c r="I27" s="13">
        <v>0.45</v>
      </c>
      <c r="J27" s="13">
        <v>1.55</v>
      </c>
      <c r="K27" s="13">
        <f t="shared" si="6"/>
        <v>6.73</v>
      </c>
      <c r="L27" s="13">
        <f t="shared" si="7"/>
        <v>1437.92</v>
      </c>
      <c r="M27" s="13">
        <f t="shared" si="8"/>
        <v>136.80000000000001</v>
      </c>
      <c r="N27" s="13">
        <f t="shared" si="9"/>
        <v>471.2</v>
      </c>
      <c r="O27" s="13">
        <f t="shared" si="10"/>
        <v>2045.92</v>
      </c>
      <c r="P27" s="14">
        <f t="shared" si="0"/>
        <v>3.1816525466190856E-4</v>
      </c>
    </row>
    <row r="28" spans="1:16" x14ac:dyDescent="0.2">
      <c r="A28" s="10" t="s">
        <v>299</v>
      </c>
      <c r="B28" s="11" t="s">
        <v>77</v>
      </c>
      <c r="C28" s="10" t="s">
        <v>46</v>
      </c>
      <c r="D28" s="10" t="s">
        <v>78</v>
      </c>
      <c r="E28" s="12" t="s">
        <v>47</v>
      </c>
      <c r="F28" s="11">
        <v>54</v>
      </c>
      <c r="G28" s="13">
        <v>20.100000000000001</v>
      </c>
      <c r="H28" s="13">
        <v>19.7</v>
      </c>
      <c r="I28" s="13">
        <v>0</v>
      </c>
      <c r="J28" s="13">
        <v>4.4800000000000004</v>
      </c>
      <c r="K28" s="13">
        <f t="shared" si="6"/>
        <v>24.18</v>
      </c>
      <c r="L28" s="13">
        <f t="shared" si="7"/>
        <v>1063.8</v>
      </c>
      <c r="M28" s="13">
        <f t="shared" si="8"/>
        <v>0</v>
      </c>
      <c r="N28" s="13">
        <f t="shared" si="9"/>
        <v>241.92</v>
      </c>
      <c r="O28" s="13">
        <f t="shared" si="10"/>
        <v>1305.72</v>
      </c>
      <c r="P28" s="14">
        <f t="shared" si="0"/>
        <v>2.0305522030047472E-4</v>
      </c>
    </row>
    <row r="29" spans="1:16" ht="25.5" x14ac:dyDescent="0.2">
      <c r="A29" s="10" t="s">
        <v>300</v>
      </c>
      <c r="B29" s="11" t="s">
        <v>79</v>
      </c>
      <c r="C29" s="10" t="s">
        <v>17</v>
      </c>
      <c r="D29" s="10" t="s">
        <v>301</v>
      </c>
      <c r="E29" s="12" t="s">
        <v>58</v>
      </c>
      <c r="F29" s="11">
        <v>5915</v>
      </c>
      <c r="G29" s="13">
        <v>42.27</v>
      </c>
      <c r="H29" s="13">
        <v>19.920000000000002</v>
      </c>
      <c r="I29" s="13">
        <v>1.76</v>
      </c>
      <c r="J29" s="13">
        <v>29.18</v>
      </c>
      <c r="K29" s="13">
        <f t="shared" si="6"/>
        <v>50.86</v>
      </c>
      <c r="L29" s="13">
        <f t="shared" si="7"/>
        <v>117826.8</v>
      </c>
      <c r="M29" s="13">
        <f t="shared" si="8"/>
        <v>10410.4</v>
      </c>
      <c r="N29" s="13">
        <f t="shared" si="9"/>
        <v>172599.7</v>
      </c>
      <c r="O29" s="13">
        <f t="shared" si="10"/>
        <v>300836.90000000002</v>
      </c>
      <c r="P29" s="14">
        <f t="shared" si="0"/>
        <v>4.6783769111304024E-2</v>
      </c>
    </row>
    <row r="30" spans="1:16" ht="25.5" x14ac:dyDescent="0.2">
      <c r="A30" s="10" t="s">
        <v>302</v>
      </c>
      <c r="B30" s="11" t="s">
        <v>80</v>
      </c>
      <c r="C30" s="10" t="s">
        <v>17</v>
      </c>
      <c r="D30" s="10" t="s">
        <v>303</v>
      </c>
      <c r="E30" s="12" t="s">
        <v>81</v>
      </c>
      <c r="F30" s="11">
        <v>150</v>
      </c>
      <c r="G30" s="13">
        <v>74.349999999999994</v>
      </c>
      <c r="H30" s="13">
        <v>63.87</v>
      </c>
      <c r="I30" s="13">
        <v>5.96</v>
      </c>
      <c r="J30" s="13">
        <v>19.64</v>
      </c>
      <c r="K30" s="13">
        <f t="shared" si="6"/>
        <v>89.47</v>
      </c>
      <c r="L30" s="13">
        <f t="shared" si="7"/>
        <v>9580.5</v>
      </c>
      <c r="M30" s="13">
        <f t="shared" si="8"/>
        <v>894</v>
      </c>
      <c r="N30" s="13">
        <f t="shared" si="9"/>
        <v>2946</v>
      </c>
      <c r="O30" s="13">
        <f t="shared" si="10"/>
        <v>13420.5</v>
      </c>
      <c r="P30" s="14">
        <f t="shared" si="0"/>
        <v>2.0870497381081099E-3</v>
      </c>
    </row>
    <row r="31" spans="1:16" ht="25.5" x14ac:dyDescent="0.2">
      <c r="A31" s="10" t="s">
        <v>304</v>
      </c>
      <c r="B31" s="11" t="s">
        <v>84</v>
      </c>
      <c r="C31" s="10" t="s">
        <v>17</v>
      </c>
      <c r="D31" s="10" t="s">
        <v>305</v>
      </c>
      <c r="E31" s="12" t="s">
        <v>81</v>
      </c>
      <c r="F31" s="11">
        <v>120</v>
      </c>
      <c r="G31" s="13">
        <v>109.27</v>
      </c>
      <c r="H31" s="13">
        <v>94.3</v>
      </c>
      <c r="I31" s="13">
        <v>9.07</v>
      </c>
      <c r="J31" s="13">
        <v>28.12</v>
      </c>
      <c r="K31" s="13">
        <f t="shared" si="6"/>
        <v>131.49</v>
      </c>
      <c r="L31" s="13">
        <f t="shared" si="7"/>
        <v>11316</v>
      </c>
      <c r="M31" s="13">
        <f t="shared" si="8"/>
        <v>1088.4000000000001</v>
      </c>
      <c r="N31" s="13">
        <f t="shared" si="9"/>
        <v>3374.4</v>
      </c>
      <c r="O31" s="13">
        <f t="shared" si="10"/>
        <v>15778.8</v>
      </c>
      <c r="P31" s="14">
        <f t="shared" si="0"/>
        <v>2.4537938532588383E-3</v>
      </c>
    </row>
    <row r="32" spans="1:16" x14ac:dyDescent="0.2">
      <c r="A32" s="10" t="s">
        <v>306</v>
      </c>
      <c r="B32" s="11" t="s">
        <v>82</v>
      </c>
      <c r="C32" s="10" t="s">
        <v>17</v>
      </c>
      <c r="D32" s="10" t="s">
        <v>83</v>
      </c>
      <c r="E32" s="12" t="s">
        <v>81</v>
      </c>
      <c r="F32" s="11">
        <v>324</v>
      </c>
      <c r="G32" s="13">
        <v>37.26</v>
      </c>
      <c r="H32" s="13">
        <v>25.43</v>
      </c>
      <c r="I32" s="13">
        <v>10.66</v>
      </c>
      <c r="J32" s="13">
        <v>8.74</v>
      </c>
      <c r="K32" s="13">
        <f t="shared" si="6"/>
        <v>44.83</v>
      </c>
      <c r="L32" s="13">
        <f t="shared" si="7"/>
        <v>8239.32</v>
      </c>
      <c r="M32" s="13">
        <f t="shared" si="8"/>
        <v>3453.84</v>
      </c>
      <c r="N32" s="13">
        <f t="shared" si="9"/>
        <v>2831.76</v>
      </c>
      <c r="O32" s="13">
        <f t="shared" si="10"/>
        <v>14524.92</v>
      </c>
      <c r="P32" s="14">
        <f t="shared" si="0"/>
        <v>2.2588003786774891E-3</v>
      </c>
    </row>
    <row r="33" spans="1:16" ht="25.5" x14ac:dyDescent="0.2">
      <c r="A33" s="10" t="s">
        <v>307</v>
      </c>
      <c r="B33" s="11" t="s">
        <v>308</v>
      </c>
      <c r="C33" s="10" t="s">
        <v>198</v>
      </c>
      <c r="D33" s="10" t="s">
        <v>309</v>
      </c>
      <c r="E33" s="12" t="s">
        <v>81</v>
      </c>
      <c r="F33" s="11">
        <v>324</v>
      </c>
      <c r="G33" s="13">
        <v>11.2</v>
      </c>
      <c r="H33" s="13">
        <v>0</v>
      </c>
      <c r="I33" s="13">
        <v>0</v>
      </c>
      <c r="J33" s="13">
        <v>13.47</v>
      </c>
      <c r="K33" s="13">
        <f t="shared" si="6"/>
        <v>13.47</v>
      </c>
      <c r="L33" s="13">
        <f t="shared" si="7"/>
        <v>0</v>
      </c>
      <c r="M33" s="13">
        <f t="shared" si="8"/>
        <v>0</v>
      </c>
      <c r="N33" s="13">
        <f t="shared" si="9"/>
        <v>4364.28</v>
      </c>
      <c r="O33" s="13">
        <f t="shared" si="10"/>
        <v>4364.28</v>
      </c>
      <c r="P33" s="14">
        <f t="shared" si="0"/>
        <v>6.7869821772888195E-4</v>
      </c>
    </row>
    <row r="34" spans="1:16" ht="24" customHeight="1" x14ac:dyDescent="0.2">
      <c r="A34" s="6" t="s">
        <v>124</v>
      </c>
      <c r="B34" s="6"/>
      <c r="C34" s="6"/>
      <c r="D34" s="6" t="s">
        <v>86</v>
      </c>
      <c r="E34" s="6"/>
      <c r="F34" s="7"/>
      <c r="G34" s="6"/>
      <c r="H34" s="6"/>
      <c r="I34" s="6"/>
      <c r="J34" s="6"/>
      <c r="K34" s="6"/>
      <c r="L34" s="6"/>
      <c r="M34" s="6"/>
      <c r="N34" s="6"/>
      <c r="O34" s="8">
        <v>1080295.54</v>
      </c>
      <c r="P34" s="9">
        <f t="shared" si="0"/>
        <v>0.16799899585234224</v>
      </c>
    </row>
    <row r="35" spans="1:16" ht="24" customHeight="1" x14ac:dyDescent="0.2">
      <c r="A35" s="6" t="s">
        <v>126</v>
      </c>
      <c r="B35" s="6"/>
      <c r="C35" s="6"/>
      <c r="D35" s="6" t="s">
        <v>88</v>
      </c>
      <c r="E35" s="6"/>
      <c r="F35" s="7"/>
      <c r="G35" s="6"/>
      <c r="H35" s="6"/>
      <c r="I35" s="6"/>
      <c r="J35" s="6"/>
      <c r="K35" s="6"/>
      <c r="L35" s="6"/>
      <c r="M35" s="6"/>
      <c r="N35" s="6"/>
      <c r="O35" s="8">
        <v>412789.54</v>
      </c>
      <c r="P35" s="9">
        <f t="shared" si="0"/>
        <v>6.419375592196766E-2</v>
      </c>
    </row>
    <row r="36" spans="1:16" x14ac:dyDescent="0.2">
      <c r="A36" s="10" t="s">
        <v>128</v>
      </c>
      <c r="B36" s="11" t="s">
        <v>89</v>
      </c>
      <c r="C36" s="10" t="s">
        <v>90</v>
      </c>
      <c r="D36" s="10" t="s">
        <v>91</v>
      </c>
      <c r="E36" s="12" t="s">
        <v>92</v>
      </c>
      <c r="F36" s="11">
        <v>205.2</v>
      </c>
      <c r="G36" s="13">
        <v>5.28</v>
      </c>
      <c r="H36" s="13">
        <v>2.75</v>
      </c>
      <c r="I36" s="13">
        <v>0.05</v>
      </c>
      <c r="J36" s="13">
        <v>3.55</v>
      </c>
      <c r="K36" s="13">
        <f>TRUNC(G36 * (1 + 20.34 / 100), 2)</f>
        <v>6.35</v>
      </c>
      <c r="L36" s="13">
        <f t="shared" ref="L36:L43" si="11">TRUNC(F36 * H36, 2)</f>
        <v>564.29999999999995</v>
      </c>
      <c r="M36" s="13">
        <f t="shared" ref="M36:M43" si="12">TRUNC(F36 * I36, 2)</f>
        <v>10.26</v>
      </c>
      <c r="N36" s="13">
        <f t="shared" ref="N36:N43" si="13">TRUNC(F36 * J36, 2)</f>
        <v>728.46</v>
      </c>
      <c r="O36" s="13">
        <f>TRUNC(F36 * K36, 2)</f>
        <v>1303.02</v>
      </c>
      <c r="P36" s="14">
        <f t="shared" si="0"/>
        <v>2.0263533771093693E-4</v>
      </c>
    </row>
    <row r="37" spans="1:16" x14ac:dyDescent="0.2">
      <c r="A37" s="10" t="s">
        <v>129</v>
      </c>
      <c r="B37" s="11" t="s">
        <v>310</v>
      </c>
      <c r="C37" s="10" t="s">
        <v>26</v>
      </c>
      <c r="D37" s="10" t="s">
        <v>93</v>
      </c>
      <c r="E37" s="12" t="s">
        <v>173</v>
      </c>
      <c r="F37" s="11">
        <v>273.60000000000002</v>
      </c>
      <c r="G37" s="13">
        <v>19.47</v>
      </c>
      <c r="H37" s="13">
        <v>10.37</v>
      </c>
      <c r="I37" s="13">
        <v>0.4</v>
      </c>
      <c r="J37" s="13">
        <v>12.66</v>
      </c>
      <c r="K37" s="13">
        <f>TRUNC(G37 * (1 + 20.34 / 100), 2)</f>
        <v>23.43</v>
      </c>
      <c r="L37" s="13">
        <f t="shared" si="11"/>
        <v>2837.23</v>
      </c>
      <c r="M37" s="13">
        <f t="shared" si="12"/>
        <v>109.44</v>
      </c>
      <c r="N37" s="13">
        <f t="shared" si="13"/>
        <v>3463.77</v>
      </c>
      <c r="O37" s="13">
        <f>TRUNC(F37 * K37, 2)</f>
        <v>6410.44</v>
      </c>
      <c r="P37" s="14">
        <f t="shared" si="0"/>
        <v>9.9690079528763826E-4</v>
      </c>
    </row>
    <row r="38" spans="1:16" x14ac:dyDescent="0.2">
      <c r="A38" s="10" t="s">
        <v>130</v>
      </c>
      <c r="B38" s="11" t="s">
        <v>311</v>
      </c>
      <c r="C38" s="10" t="s">
        <v>26</v>
      </c>
      <c r="D38" s="10" t="s">
        <v>95</v>
      </c>
      <c r="E38" s="12" t="s">
        <v>173</v>
      </c>
      <c r="F38" s="11">
        <v>13701.6</v>
      </c>
      <c r="G38" s="13">
        <v>19.47</v>
      </c>
      <c r="H38" s="13">
        <v>10.37</v>
      </c>
      <c r="I38" s="13">
        <v>0.4</v>
      </c>
      <c r="J38" s="13">
        <v>12.66</v>
      </c>
      <c r="K38" s="13">
        <f>TRUNC(G38 * (1 + 20.34 / 100), 2)</f>
        <v>23.43</v>
      </c>
      <c r="L38" s="13">
        <f t="shared" si="11"/>
        <v>142085.59</v>
      </c>
      <c r="M38" s="13">
        <f t="shared" si="12"/>
        <v>5480.64</v>
      </c>
      <c r="N38" s="13">
        <f t="shared" si="13"/>
        <v>173462.25</v>
      </c>
      <c r="O38" s="13">
        <f>TRUNC(F38 * K38, 2)</f>
        <v>321028.47999999998</v>
      </c>
      <c r="P38" s="14">
        <f t="shared" si="0"/>
        <v>4.9923803517696395E-2</v>
      </c>
    </row>
    <row r="39" spans="1:16" x14ac:dyDescent="0.2">
      <c r="A39" s="10" t="s">
        <v>131</v>
      </c>
      <c r="B39" s="11" t="s">
        <v>312</v>
      </c>
      <c r="C39" s="10" t="s">
        <v>26</v>
      </c>
      <c r="D39" s="10" t="s">
        <v>96</v>
      </c>
      <c r="E39" s="12" t="s">
        <v>173</v>
      </c>
      <c r="F39" s="11">
        <v>1003.2</v>
      </c>
      <c r="G39" s="13">
        <v>20.03</v>
      </c>
      <c r="H39" s="13">
        <v>10.37</v>
      </c>
      <c r="I39" s="13">
        <v>0.4</v>
      </c>
      <c r="J39" s="13">
        <v>13.33</v>
      </c>
      <c r="K39" s="13">
        <f>TRUNC(G39 * (1 + 20.34 / 100), 2)</f>
        <v>24.1</v>
      </c>
      <c r="L39" s="13">
        <f t="shared" si="11"/>
        <v>10403.18</v>
      </c>
      <c r="M39" s="13">
        <f t="shared" si="12"/>
        <v>401.28</v>
      </c>
      <c r="N39" s="13">
        <f t="shared" si="13"/>
        <v>13372.65</v>
      </c>
      <c r="O39" s="13">
        <f>TRUNC(F39 * K39, 2)</f>
        <v>24177.119999999999</v>
      </c>
      <c r="P39" s="14">
        <f t="shared" si="0"/>
        <v>3.7598339826540247E-3</v>
      </c>
    </row>
    <row r="40" spans="1:16" ht="25.5" x14ac:dyDescent="0.2">
      <c r="A40" s="10" t="s">
        <v>133</v>
      </c>
      <c r="B40" s="11" t="s">
        <v>97</v>
      </c>
      <c r="C40" s="10" t="s">
        <v>98</v>
      </c>
      <c r="D40" s="10" t="s">
        <v>313</v>
      </c>
      <c r="E40" s="12" t="s">
        <v>58</v>
      </c>
      <c r="F40" s="11">
        <v>444.28</v>
      </c>
      <c r="G40" s="13">
        <v>64.42</v>
      </c>
      <c r="H40" s="13">
        <v>54.47</v>
      </c>
      <c r="I40" s="13">
        <v>5.35</v>
      </c>
      <c r="J40" s="13">
        <v>17.7</v>
      </c>
      <c r="K40" s="13">
        <f>TRUNC(G40 * (1 + 20.34 / 100), 2)</f>
        <v>77.52</v>
      </c>
      <c r="L40" s="13">
        <f t="shared" si="11"/>
        <v>24199.93</v>
      </c>
      <c r="M40" s="13">
        <f t="shared" si="12"/>
        <v>2376.89</v>
      </c>
      <c r="N40" s="13">
        <f t="shared" si="13"/>
        <v>7863.75</v>
      </c>
      <c r="O40" s="13">
        <f>TRUNC(F40 * K40, 2)</f>
        <v>34440.58</v>
      </c>
      <c r="P40" s="14">
        <f t="shared" si="0"/>
        <v>5.3559258946605124E-3</v>
      </c>
    </row>
    <row r="41" spans="1:16" ht="25.5" x14ac:dyDescent="0.2">
      <c r="A41" s="10" t="s">
        <v>136</v>
      </c>
      <c r="B41" s="11" t="s">
        <v>99</v>
      </c>
      <c r="C41" s="10" t="s">
        <v>26</v>
      </c>
      <c r="D41" s="10" t="s">
        <v>100</v>
      </c>
      <c r="E41" s="12" t="s">
        <v>81</v>
      </c>
      <c r="F41" s="11">
        <v>6.8</v>
      </c>
      <c r="G41" s="13">
        <v>552.28</v>
      </c>
      <c r="H41" s="13">
        <v>0</v>
      </c>
      <c r="I41" s="13">
        <v>0</v>
      </c>
      <c r="J41" s="13">
        <v>612.41999999999996</v>
      </c>
      <c r="K41" s="13" t="str">
        <f>TRUNC(G41 * (1 + 10.89 / 100), 2) &amp;CHAR(10)&amp; "(10.89%)"</f>
        <v>612,42
(10.89%)</v>
      </c>
      <c r="L41" s="13">
        <f t="shared" si="11"/>
        <v>0</v>
      </c>
      <c r="M41" s="13">
        <f t="shared" si="12"/>
        <v>0</v>
      </c>
      <c r="N41" s="13">
        <f t="shared" si="13"/>
        <v>4164.45</v>
      </c>
      <c r="O41" s="13">
        <f>TRUNC((F41 * 1 ) * TRUNC(G41 * (1 + 10.89 / 100), 2), 2)</f>
        <v>4164.45</v>
      </c>
      <c r="P41" s="14">
        <f t="shared" si="0"/>
        <v>6.476222407409796E-4</v>
      </c>
    </row>
    <row r="42" spans="1:16" x14ac:dyDescent="0.2">
      <c r="A42" s="10" t="s">
        <v>139</v>
      </c>
      <c r="B42" s="11" t="s">
        <v>101</v>
      </c>
      <c r="C42" s="10" t="s">
        <v>26</v>
      </c>
      <c r="D42" s="10" t="s">
        <v>102</v>
      </c>
      <c r="E42" s="12" t="s">
        <v>81</v>
      </c>
      <c r="F42" s="11">
        <v>6.8</v>
      </c>
      <c r="G42" s="13">
        <v>28.51</v>
      </c>
      <c r="H42" s="13">
        <v>25.27</v>
      </c>
      <c r="I42" s="13">
        <v>2.17</v>
      </c>
      <c r="J42" s="13">
        <v>6.86</v>
      </c>
      <c r="K42" s="13">
        <f>TRUNC(G42 * (1 + 20.34 / 100), 2)</f>
        <v>34.299999999999997</v>
      </c>
      <c r="L42" s="13">
        <f t="shared" si="11"/>
        <v>171.83</v>
      </c>
      <c r="M42" s="13">
        <f t="shared" si="12"/>
        <v>14.75</v>
      </c>
      <c r="N42" s="13">
        <f t="shared" si="13"/>
        <v>46.64</v>
      </c>
      <c r="O42" s="13">
        <f>TRUNC(F42 * K42, 2)</f>
        <v>233.24</v>
      </c>
      <c r="P42" s="14">
        <f t="shared" si="0"/>
        <v>3.6271635253256999E-5</v>
      </c>
    </row>
    <row r="43" spans="1:16" ht="25.5" x14ac:dyDescent="0.2">
      <c r="A43" s="10" t="s">
        <v>314</v>
      </c>
      <c r="B43" s="11" t="s">
        <v>315</v>
      </c>
      <c r="C43" s="10" t="s">
        <v>38</v>
      </c>
      <c r="D43" s="10" t="s">
        <v>316</v>
      </c>
      <c r="E43" s="12" t="s">
        <v>58</v>
      </c>
      <c r="F43" s="11">
        <v>444.28</v>
      </c>
      <c r="G43" s="13">
        <v>39.340000000000003</v>
      </c>
      <c r="H43" s="13">
        <v>22.76</v>
      </c>
      <c r="I43" s="13">
        <v>0</v>
      </c>
      <c r="J43" s="13">
        <v>24.58</v>
      </c>
      <c r="K43" s="13">
        <f>TRUNC(G43 * (1 + 20.34 / 100), 2)</f>
        <v>47.34</v>
      </c>
      <c r="L43" s="13">
        <f t="shared" si="11"/>
        <v>10111.81</v>
      </c>
      <c r="M43" s="13">
        <f t="shared" si="12"/>
        <v>0</v>
      </c>
      <c r="N43" s="13">
        <f t="shared" si="13"/>
        <v>10920.4</v>
      </c>
      <c r="O43" s="13">
        <f>TRUNC(F43 * K43, 2)</f>
        <v>21032.21</v>
      </c>
      <c r="P43" s="14">
        <f t="shared" si="0"/>
        <v>3.2707625179639183E-3</v>
      </c>
    </row>
    <row r="44" spans="1:16" ht="24" customHeight="1" x14ac:dyDescent="0.2">
      <c r="A44" s="6" t="s">
        <v>140</v>
      </c>
      <c r="B44" s="6"/>
      <c r="C44" s="6"/>
      <c r="D44" s="6" t="s">
        <v>104</v>
      </c>
      <c r="E44" s="6"/>
      <c r="F44" s="7"/>
      <c r="G44" s="6"/>
      <c r="H44" s="6"/>
      <c r="I44" s="6"/>
      <c r="J44" s="6"/>
      <c r="K44" s="6"/>
      <c r="L44" s="6"/>
      <c r="M44" s="6"/>
      <c r="N44" s="6"/>
      <c r="O44" s="8">
        <v>344661.35</v>
      </c>
      <c r="P44" s="9">
        <f t="shared" si="0"/>
        <v>5.3599000056144513E-2</v>
      </c>
    </row>
    <row r="45" spans="1:16" ht="38.25" x14ac:dyDescent="0.2">
      <c r="A45" s="10" t="s">
        <v>142</v>
      </c>
      <c r="B45" s="11" t="s">
        <v>105</v>
      </c>
      <c r="C45" s="10" t="s">
        <v>17</v>
      </c>
      <c r="D45" s="10" t="s">
        <v>106</v>
      </c>
      <c r="E45" s="12" t="s">
        <v>107</v>
      </c>
      <c r="F45" s="11">
        <v>138.6</v>
      </c>
      <c r="G45" s="13">
        <v>194.17</v>
      </c>
      <c r="H45" s="13">
        <v>44.28</v>
      </c>
      <c r="I45" s="13">
        <v>181.68</v>
      </c>
      <c r="J45" s="13">
        <v>7.7</v>
      </c>
      <c r="K45" s="13">
        <f t="shared" ref="K45:K53" si="14">TRUNC(G45 * (1 + 20.34 / 100), 2)</f>
        <v>233.66</v>
      </c>
      <c r="L45" s="13">
        <f t="shared" ref="L45:L53" si="15">TRUNC(F45 * H45, 2)</f>
        <v>6137.2</v>
      </c>
      <c r="M45" s="13">
        <f t="shared" ref="M45:M53" si="16">TRUNC(F45 * I45, 2)</f>
        <v>25180.84</v>
      </c>
      <c r="N45" s="13">
        <f t="shared" ref="N45:N53" si="17">TRUNC(F45 * J45, 2)</f>
        <v>1067.22</v>
      </c>
      <c r="O45" s="13">
        <f t="shared" ref="O45:O53" si="18">TRUNC(F45 * K45, 2)</f>
        <v>32385.27</v>
      </c>
      <c r="P45" s="14">
        <f t="shared" si="0"/>
        <v>5.0363003816594329E-3</v>
      </c>
    </row>
    <row r="46" spans="1:16" ht="38.25" x14ac:dyDescent="0.2">
      <c r="A46" s="10" t="s">
        <v>145</v>
      </c>
      <c r="B46" s="11" t="s">
        <v>108</v>
      </c>
      <c r="C46" s="10" t="s">
        <v>17</v>
      </c>
      <c r="D46" s="10" t="s">
        <v>109</v>
      </c>
      <c r="E46" s="12" t="s">
        <v>110</v>
      </c>
      <c r="F46" s="11">
        <v>59.4</v>
      </c>
      <c r="G46" s="13">
        <v>364.82</v>
      </c>
      <c r="H46" s="13">
        <v>44.28</v>
      </c>
      <c r="I46" s="13">
        <v>375.93</v>
      </c>
      <c r="J46" s="13">
        <v>18.809999999999999</v>
      </c>
      <c r="K46" s="13">
        <f t="shared" si="14"/>
        <v>439.02</v>
      </c>
      <c r="L46" s="13">
        <f t="shared" si="15"/>
        <v>2630.23</v>
      </c>
      <c r="M46" s="13">
        <f t="shared" si="16"/>
        <v>22330.240000000002</v>
      </c>
      <c r="N46" s="13">
        <f t="shared" si="17"/>
        <v>1117.31</v>
      </c>
      <c r="O46" s="13">
        <f t="shared" si="18"/>
        <v>26077.78</v>
      </c>
      <c r="P46" s="14">
        <f t="shared" si="0"/>
        <v>4.0554095539988002E-3</v>
      </c>
    </row>
    <row r="47" spans="1:16" ht="25.5" x14ac:dyDescent="0.2">
      <c r="A47" s="10" t="s">
        <v>317</v>
      </c>
      <c r="B47" s="11" t="s">
        <v>97</v>
      </c>
      <c r="C47" s="10" t="s">
        <v>98</v>
      </c>
      <c r="D47" s="10" t="s">
        <v>313</v>
      </c>
      <c r="E47" s="12" t="s">
        <v>58</v>
      </c>
      <c r="F47" s="11">
        <v>720.51</v>
      </c>
      <c r="G47" s="13">
        <v>64.42</v>
      </c>
      <c r="H47" s="13">
        <v>54.47</v>
      </c>
      <c r="I47" s="13">
        <v>5.35</v>
      </c>
      <c r="J47" s="13">
        <v>17.7</v>
      </c>
      <c r="K47" s="13">
        <f t="shared" si="14"/>
        <v>77.52</v>
      </c>
      <c r="L47" s="13">
        <f t="shared" si="15"/>
        <v>39246.17</v>
      </c>
      <c r="M47" s="13">
        <f t="shared" si="16"/>
        <v>3854.72</v>
      </c>
      <c r="N47" s="13">
        <f t="shared" si="17"/>
        <v>12753.02</v>
      </c>
      <c r="O47" s="13">
        <f t="shared" si="18"/>
        <v>55853.93</v>
      </c>
      <c r="P47" s="14">
        <f t="shared" si="0"/>
        <v>8.685960283060146E-3</v>
      </c>
    </row>
    <row r="48" spans="1:16" x14ac:dyDescent="0.2">
      <c r="A48" s="10" t="s">
        <v>318</v>
      </c>
      <c r="B48" s="11" t="s">
        <v>111</v>
      </c>
      <c r="C48" s="10" t="s">
        <v>90</v>
      </c>
      <c r="D48" s="10" t="s">
        <v>112</v>
      </c>
      <c r="E48" s="12" t="s">
        <v>113</v>
      </c>
      <c r="F48" s="11">
        <v>4109.7</v>
      </c>
      <c r="G48" s="13">
        <v>0.06</v>
      </c>
      <c r="H48" s="13">
        <v>0.03</v>
      </c>
      <c r="I48" s="13">
        <v>0</v>
      </c>
      <c r="J48" s="13">
        <v>0.04</v>
      </c>
      <c r="K48" s="13">
        <f t="shared" si="14"/>
        <v>7.0000000000000007E-2</v>
      </c>
      <c r="L48" s="13">
        <f t="shared" si="15"/>
        <v>123.29</v>
      </c>
      <c r="M48" s="13">
        <f t="shared" si="16"/>
        <v>0</v>
      </c>
      <c r="N48" s="13">
        <f t="shared" si="17"/>
        <v>164.38</v>
      </c>
      <c r="O48" s="13">
        <f t="shared" si="18"/>
        <v>287.67</v>
      </c>
      <c r="P48" s="14">
        <f t="shared" si="0"/>
        <v>4.4736157234198426E-5</v>
      </c>
    </row>
    <row r="49" spans="1:16" x14ac:dyDescent="0.2">
      <c r="A49" s="10" t="s">
        <v>319</v>
      </c>
      <c r="B49" s="11" t="s">
        <v>320</v>
      </c>
      <c r="C49" s="10" t="s">
        <v>26</v>
      </c>
      <c r="D49" s="10" t="s">
        <v>114</v>
      </c>
      <c r="E49" s="12" t="s">
        <v>173</v>
      </c>
      <c r="F49" s="11">
        <v>1615</v>
      </c>
      <c r="G49" s="13">
        <v>21.36</v>
      </c>
      <c r="H49" s="13">
        <v>10.37</v>
      </c>
      <c r="I49" s="13">
        <v>0.4</v>
      </c>
      <c r="J49" s="13">
        <v>14.93</v>
      </c>
      <c r="K49" s="13">
        <f t="shared" si="14"/>
        <v>25.7</v>
      </c>
      <c r="L49" s="13">
        <f t="shared" si="15"/>
        <v>16747.55</v>
      </c>
      <c r="M49" s="13">
        <f t="shared" si="16"/>
        <v>646</v>
      </c>
      <c r="N49" s="13">
        <f t="shared" si="17"/>
        <v>24111.95</v>
      </c>
      <c r="O49" s="13">
        <f t="shared" si="18"/>
        <v>41505.5</v>
      </c>
      <c r="P49" s="14">
        <f t="shared" si="0"/>
        <v>6.4546062296521106E-3</v>
      </c>
    </row>
    <row r="50" spans="1:16" x14ac:dyDescent="0.2">
      <c r="A50" s="10" t="s">
        <v>321</v>
      </c>
      <c r="B50" s="11" t="s">
        <v>116</v>
      </c>
      <c r="C50" s="10" t="s">
        <v>26</v>
      </c>
      <c r="D50" s="10" t="s">
        <v>117</v>
      </c>
      <c r="E50" s="12" t="s">
        <v>44</v>
      </c>
      <c r="F50" s="11">
        <v>1900</v>
      </c>
      <c r="G50" s="13">
        <v>12.38</v>
      </c>
      <c r="H50" s="13">
        <v>6.15</v>
      </c>
      <c r="I50" s="13">
        <v>0</v>
      </c>
      <c r="J50" s="13">
        <v>8.74</v>
      </c>
      <c r="K50" s="13">
        <f t="shared" si="14"/>
        <v>14.89</v>
      </c>
      <c r="L50" s="13">
        <f t="shared" si="15"/>
        <v>11685</v>
      </c>
      <c r="M50" s="13">
        <f t="shared" si="16"/>
        <v>0</v>
      </c>
      <c r="N50" s="13">
        <f t="shared" si="17"/>
        <v>16606</v>
      </c>
      <c r="O50" s="13">
        <f t="shared" si="18"/>
        <v>28291</v>
      </c>
      <c r="P50" s="14">
        <f t="shared" si="0"/>
        <v>4.3995919780050316E-3</v>
      </c>
    </row>
    <row r="51" spans="1:16" x14ac:dyDescent="0.2">
      <c r="A51" s="10" t="s">
        <v>322</v>
      </c>
      <c r="B51" s="11" t="s">
        <v>323</v>
      </c>
      <c r="C51" s="10" t="s">
        <v>26</v>
      </c>
      <c r="D51" s="10" t="s">
        <v>115</v>
      </c>
      <c r="E51" s="12" t="s">
        <v>173</v>
      </c>
      <c r="F51" s="11">
        <v>342</v>
      </c>
      <c r="G51" s="13">
        <v>19.47</v>
      </c>
      <c r="H51" s="13">
        <v>10.37</v>
      </c>
      <c r="I51" s="13">
        <v>0.4</v>
      </c>
      <c r="J51" s="13">
        <v>12.66</v>
      </c>
      <c r="K51" s="13">
        <f t="shared" si="14"/>
        <v>23.43</v>
      </c>
      <c r="L51" s="13">
        <f t="shared" si="15"/>
        <v>3546.54</v>
      </c>
      <c r="M51" s="13">
        <f t="shared" si="16"/>
        <v>136.80000000000001</v>
      </c>
      <c r="N51" s="13">
        <f t="shared" si="17"/>
        <v>4329.72</v>
      </c>
      <c r="O51" s="13">
        <f t="shared" si="18"/>
        <v>8013.06</v>
      </c>
      <c r="P51" s="14">
        <f t="shared" si="0"/>
        <v>1.2461275492302501E-3</v>
      </c>
    </row>
    <row r="52" spans="1:16" x14ac:dyDescent="0.2">
      <c r="A52" s="10" t="s">
        <v>324</v>
      </c>
      <c r="B52" s="11" t="s">
        <v>312</v>
      </c>
      <c r="C52" s="10" t="s">
        <v>26</v>
      </c>
      <c r="D52" s="10" t="s">
        <v>96</v>
      </c>
      <c r="E52" s="12" t="s">
        <v>173</v>
      </c>
      <c r="F52" s="11">
        <v>4902</v>
      </c>
      <c r="G52" s="13">
        <v>20.03</v>
      </c>
      <c r="H52" s="13">
        <v>10.37</v>
      </c>
      <c r="I52" s="13">
        <v>0.4</v>
      </c>
      <c r="J52" s="13">
        <v>13.33</v>
      </c>
      <c r="K52" s="13">
        <f t="shared" si="14"/>
        <v>24.1</v>
      </c>
      <c r="L52" s="13">
        <f t="shared" si="15"/>
        <v>50833.74</v>
      </c>
      <c r="M52" s="13">
        <f t="shared" si="16"/>
        <v>1960.8</v>
      </c>
      <c r="N52" s="13">
        <f t="shared" si="17"/>
        <v>65343.66</v>
      </c>
      <c r="O52" s="13">
        <f t="shared" si="18"/>
        <v>118138.2</v>
      </c>
      <c r="P52" s="14">
        <f t="shared" si="0"/>
        <v>1.8371916051604893E-2</v>
      </c>
    </row>
    <row r="53" spans="1:16" ht="25.5" x14ac:dyDescent="0.2">
      <c r="A53" s="10" t="s">
        <v>325</v>
      </c>
      <c r="B53" s="11" t="s">
        <v>315</v>
      </c>
      <c r="C53" s="10" t="s">
        <v>38</v>
      </c>
      <c r="D53" s="10" t="s">
        <v>316</v>
      </c>
      <c r="E53" s="12" t="s">
        <v>58</v>
      </c>
      <c r="F53" s="11">
        <v>720.51</v>
      </c>
      <c r="G53" s="13">
        <v>39.340000000000003</v>
      </c>
      <c r="H53" s="13">
        <v>22.76</v>
      </c>
      <c r="I53" s="13">
        <v>0</v>
      </c>
      <c r="J53" s="13">
        <v>24.58</v>
      </c>
      <c r="K53" s="13">
        <f t="shared" si="14"/>
        <v>47.34</v>
      </c>
      <c r="L53" s="13">
        <f t="shared" si="15"/>
        <v>16398.8</v>
      </c>
      <c r="M53" s="13">
        <f t="shared" si="16"/>
        <v>0</v>
      </c>
      <c r="N53" s="13">
        <f t="shared" si="17"/>
        <v>17710.13</v>
      </c>
      <c r="O53" s="13">
        <f t="shared" si="18"/>
        <v>34108.94</v>
      </c>
      <c r="P53" s="14">
        <f t="shared" si="0"/>
        <v>5.3043518716996557E-3</v>
      </c>
    </row>
    <row r="54" spans="1:16" ht="24" customHeight="1" x14ac:dyDescent="0.2">
      <c r="A54" s="6" t="s">
        <v>147</v>
      </c>
      <c r="B54" s="6"/>
      <c r="C54" s="6"/>
      <c r="D54" s="6" t="s">
        <v>119</v>
      </c>
      <c r="E54" s="6"/>
      <c r="F54" s="7"/>
      <c r="G54" s="6"/>
      <c r="H54" s="6"/>
      <c r="I54" s="6"/>
      <c r="J54" s="6"/>
      <c r="K54" s="6"/>
      <c r="L54" s="6"/>
      <c r="M54" s="6"/>
      <c r="N54" s="6"/>
      <c r="O54" s="8">
        <v>322844.65000000002</v>
      </c>
      <c r="P54" s="9">
        <f t="shared" si="0"/>
        <v>5.0206239874230049E-2</v>
      </c>
    </row>
    <row r="55" spans="1:16" x14ac:dyDescent="0.2">
      <c r="A55" s="10" t="s">
        <v>149</v>
      </c>
      <c r="B55" s="11" t="s">
        <v>326</v>
      </c>
      <c r="C55" s="10" t="s">
        <v>26</v>
      </c>
      <c r="D55" s="10" t="s">
        <v>120</v>
      </c>
      <c r="E55" s="12" t="s">
        <v>173</v>
      </c>
      <c r="F55" s="11">
        <v>9416.4</v>
      </c>
      <c r="G55" s="13">
        <v>21.19</v>
      </c>
      <c r="H55" s="13">
        <v>10.37</v>
      </c>
      <c r="I55" s="13">
        <v>0.4</v>
      </c>
      <c r="J55" s="13">
        <v>14.73</v>
      </c>
      <c r="K55" s="13">
        <f>TRUNC(G55 * (1 + 20.34 / 100), 2)</f>
        <v>25.5</v>
      </c>
      <c r="L55" s="13">
        <f>TRUNC(F55 * H55, 2)</f>
        <v>97648.06</v>
      </c>
      <c r="M55" s="13">
        <f>TRUNC(F55 * I55, 2)</f>
        <v>3766.56</v>
      </c>
      <c r="N55" s="13">
        <f>TRUNC(F55 * J55, 2)</f>
        <v>138703.57</v>
      </c>
      <c r="O55" s="13">
        <f>TRUNC(F55 * K55, 2)</f>
        <v>240118.2</v>
      </c>
      <c r="P55" s="14">
        <f t="shared" si="0"/>
        <v>3.7341278374501005E-2</v>
      </c>
    </row>
    <row r="56" spans="1:16" x14ac:dyDescent="0.2">
      <c r="A56" s="10" t="s">
        <v>151</v>
      </c>
      <c r="B56" s="11" t="s">
        <v>122</v>
      </c>
      <c r="C56" s="10" t="s">
        <v>26</v>
      </c>
      <c r="D56" s="10" t="s">
        <v>123</v>
      </c>
      <c r="E56" s="12" t="s">
        <v>44</v>
      </c>
      <c r="F56" s="11">
        <v>1088</v>
      </c>
      <c r="G56" s="13">
        <v>10.199999999999999</v>
      </c>
      <c r="H56" s="13">
        <v>6.15</v>
      </c>
      <c r="I56" s="13">
        <v>0</v>
      </c>
      <c r="J56" s="13">
        <v>6.12</v>
      </c>
      <c r="K56" s="13">
        <f>TRUNC(G56 * (1 + 20.34 / 100), 2)</f>
        <v>12.27</v>
      </c>
      <c r="L56" s="13">
        <f>TRUNC(F56 * H56, 2)</f>
        <v>6691.2</v>
      </c>
      <c r="M56" s="13">
        <f>TRUNC(F56 * I56, 2)</f>
        <v>0</v>
      </c>
      <c r="N56" s="13">
        <f>TRUNC(F56 * J56, 2)</f>
        <v>6658.56</v>
      </c>
      <c r="O56" s="13">
        <f>TRUNC(F56 * K56, 2)</f>
        <v>13349.76</v>
      </c>
      <c r="P56" s="14">
        <f t="shared" si="0"/>
        <v>2.0760488142622198E-3</v>
      </c>
    </row>
    <row r="57" spans="1:16" x14ac:dyDescent="0.2">
      <c r="A57" s="10" t="s">
        <v>153</v>
      </c>
      <c r="B57" s="11" t="s">
        <v>327</v>
      </c>
      <c r="C57" s="10" t="s">
        <v>26</v>
      </c>
      <c r="D57" s="10" t="s">
        <v>121</v>
      </c>
      <c r="E57" s="12" t="s">
        <v>173</v>
      </c>
      <c r="F57" s="11">
        <v>2176</v>
      </c>
      <c r="G57" s="13">
        <v>19.47</v>
      </c>
      <c r="H57" s="13">
        <v>10.37</v>
      </c>
      <c r="I57" s="13">
        <v>0.4</v>
      </c>
      <c r="J57" s="13">
        <v>12.66</v>
      </c>
      <c r="K57" s="13">
        <f>TRUNC(G57 * (1 + 20.34 / 100), 2)</f>
        <v>23.43</v>
      </c>
      <c r="L57" s="13">
        <f>TRUNC(F57 * H57, 2)</f>
        <v>22565.119999999999</v>
      </c>
      <c r="M57" s="13">
        <f>TRUNC(F57 * I57, 2)</f>
        <v>870.4</v>
      </c>
      <c r="N57" s="13">
        <f>TRUNC(F57 * J57, 2)</f>
        <v>27548.16</v>
      </c>
      <c r="O57" s="13">
        <f>TRUNC(F57 * K57, 2)</f>
        <v>50983.68</v>
      </c>
      <c r="P57" s="14">
        <f t="shared" si="0"/>
        <v>7.9285776231725839E-3</v>
      </c>
    </row>
    <row r="58" spans="1:16" ht="25.5" x14ac:dyDescent="0.2">
      <c r="A58" s="10" t="s">
        <v>156</v>
      </c>
      <c r="B58" s="11" t="s">
        <v>315</v>
      </c>
      <c r="C58" s="10" t="s">
        <v>38</v>
      </c>
      <c r="D58" s="10" t="s">
        <v>316</v>
      </c>
      <c r="E58" s="12" t="s">
        <v>58</v>
      </c>
      <c r="F58" s="11">
        <v>388.53</v>
      </c>
      <c r="G58" s="13">
        <v>39.340000000000003</v>
      </c>
      <c r="H58" s="13">
        <v>22.76</v>
      </c>
      <c r="I58" s="13">
        <v>0</v>
      </c>
      <c r="J58" s="13">
        <v>24.58</v>
      </c>
      <c r="K58" s="13">
        <f>TRUNC(G58 * (1 + 20.34 / 100), 2)</f>
        <v>47.34</v>
      </c>
      <c r="L58" s="13">
        <f>TRUNC(F58 * H58, 2)</f>
        <v>8842.94</v>
      </c>
      <c r="M58" s="13">
        <f>TRUNC(F58 * I58, 2)</f>
        <v>0</v>
      </c>
      <c r="N58" s="13">
        <f>TRUNC(F58 * J58, 2)</f>
        <v>9550.06</v>
      </c>
      <c r="O58" s="13">
        <f>TRUNC(F58 * K58, 2)</f>
        <v>18393.009999999998</v>
      </c>
      <c r="P58" s="14">
        <f t="shared" si="0"/>
        <v>2.8603350622942395E-3</v>
      </c>
    </row>
    <row r="59" spans="1:16" ht="24" customHeight="1" x14ac:dyDescent="0.2">
      <c r="A59" s="6" t="s">
        <v>157</v>
      </c>
      <c r="B59" s="6"/>
      <c r="C59" s="6"/>
      <c r="D59" s="6" t="s">
        <v>125</v>
      </c>
      <c r="E59" s="6"/>
      <c r="F59" s="7"/>
      <c r="G59" s="6"/>
      <c r="H59" s="6"/>
      <c r="I59" s="6"/>
      <c r="J59" s="6"/>
      <c r="K59" s="6"/>
      <c r="L59" s="6"/>
      <c r="M59" s="6"/>
      <c r="N59" s="6"/>
      <c r="O59" s="8">
        <v>3877707.79</v>
      </c>
      <c r="P59" s="9">
        <f t="shared" si="0"/>
        <v>0.60303036605039129</v>
      </c>
    </row>
    <row r="60" spans="1:16" ht="24" customHeight="1" x14ac:dyDescent="0.2">
      <c r="A60" s="6" t="s">
        <v>159</v>
      </c>
      <c r="B60" s="6"/>
      <c r="C60" s="6"/>
      <c r="D60" s="6" t="s">
        <v>127</v>
      </c>
      <c r="E60" s="6"/>
      <c r="F60" s="7"/>
      <c r="G60" s="6"/>
      <c r="H60" s="6"/>
      <c r="I60" s="6"/>
      <c r="J60" s="6"/>
      <c r="K60" s="6"/>
      <c r="L60" s="6"/>
      <c r="M60" s="6"/>
      <c r="N60" s="6"/>
      <c r="O60" s="8">
        <v>1498040.61</v>
      </c>
      <c r="P60" s="9">
        <f t="shared" si="0"/>
        <v>0.23296339650354406</v>
      </c>
    </row>
    <row r="61" spans="1:16" x14ac:dyDescent="0.2">
      <c r="A61" s="10" t="s">
        <v>161</v>
      </c>
      <c r="B61" s="11" t="s">
        <v>328</v>
      </c>
      <c r="C61" s="10" t="s">
        <v>26</v>
      </c>
      <c r="D61" s="10" t="s">
        <v>329</v>
      </c>
      <c r="E61" s="12" t="s">
        <v>173</v>
      </c>
      <c r="F61" s="11">
        <v>47073</v>
      </c>
      <c r="G61" s="13">
        <v>19.95</v>
      </c>
      <c r="H61" s="13">
        <v>10.37</v>
      </c>
      <c r="I61" s="13">
        <v>0.4</v>
      </c>
      <c r="J61" s="13">
        <v>13.23</v>
      </c>
      <c r="K61" s="13">
        <f t="shared" ref="K61:K68" si="19">TRUNC(G61 * (1 + 20.34 / 100), 2)</f>
        <v>24</v>
      </c>
      <c r="L61" s="13">
        <f t="shared" ref="L61:L68" si="20">TRUNC(F61 * H61, 2)</f>
        <v>488147.01</v>
      </c>
      <c r="M61" s="13">
        <f t="shared" ref="M61:M68" si="21">TRUNC(F61 * I61, 2)</f>
        <v>18829.2</v>
      </c>
      <c r="N61" s="13">
        <f t="shared" ref="N61:N68" si="22">TRUNC(F61 * J61, 2)</f>
        <v>622775.79</v>
      </c>
      <c r="O61" s="13">
        <f t="shared" ref="O61:O68" si="23">TRUNC(F61 * K61, 2)</f>
        <v>1129752</v>
      </c>
      <c r="P61" s="14">
        <f t="shared" si="0"/>
        <v>0.17569007233166523</v>
      </c>
    </row>
    <row r="62" spans="1:16" x14ac:dyDescent="0.2">
      <c r="A62" s="10" t="s">
        <v>162</v>
      </c>
      <c r="B62" s="11" t="s">
        <v>330</v>
      </c>
      <c r="C62" s="10" t="s">
        <v>26</v>
      </c>
      <c r="D62" s="10" t="s">
        <v>331</v>
      </c>
      <c r="E62" s="12" t="s">
        <v>173</v>
      </c>
      <c r="F62" s="11">
        <v>602</v>
      </c>
      <c r="G62" s="13">
        <v>19.95</v>
      </c>
      <c r="H62" s="13">
        <v>10.37</v>
      </c>
      <c r="I62" s="13">
        <v>0.4</v>
      </c>
      <c r="J62" s="13">
        <v>13.23</v>
      </c>
      <c r="K62" s="13">
        <f t="shared" si="19"/>
        <v>24</v>
      </c>
      <c r="L62" s="13">
        <f t="shared" si="20"/>
        <v>6242.74</v>
      </c>
      <c r="M62" s="13">
        <f t="shared" si="21"/>
        <v>240.8</v>
      </c>
      <c r="N62" s="13">
        <f t="shared" si="22"/>
        <v>7964.46</v>
      </c>
      <c r="O62" s="13">
        <f t="shared" si="23"/>
        <v>14448</v>
      </c>
      <c r="P62" s="14">
        <f t="shared" si="0"/>
        <v>2.2468383902377684E-3</v>
      </c>
    </row>
    <row r="63" spans="1:16" x14ac:dyDescent="0.2">
      <c r="A63" s="10" t="s">
        <v>166</v>
      </c>
      <c r="B63" s="11" t="s">
        <v>323</v>
      </c>
      <c r="C63" s="10" t="s">
        <v>26</v>
      </c>
      <c r="D63" s="10" t="s">
        <v>115</v>
      </c>
      <c r="E63" s="12" t="s">
        <v>173</v>
      </c>
      <c r="F63" s="11">
        <v>1382.5</v>
      </c>
      <c r="G63" s="13">
        <v>19.47</v>
      </c>
      <c r="H63" s="13">
        <v>10.37</v>
      </c>
      <c r="I63" s="13">
        <v>0.4</v>
      </c>
      <c r="J63" s="13">
        <v>12.66</v>
      </c>
      <c r="K63" s="13">
        <f t="shared" si="19"/>
        <v>23.43</v>
      </c>
      <c r="L63" s="13">
        <f t="shared" si="20"/>
        <v>14336.52</v>
      </c>
      <c r="M63" s="13">
        <f t="shared" si="21"/>
        <v>553</v>
      </c>
      <c r="N63" s="13">
        <f t="shared" si="22"/>
        <v>17502.45</v>
      </c>
      <c r="O63" s="13">
        <f t="shared" si="23"/>
        <v>32391.97</v>
      </c>
      <c r="P63" s="14">
        <f t="shared" si="0"/>
        <v>5.0373423125297679E-3</v>
      </c>
    </row>
    <row r="64" spans="1:16" x14ac:dyDescent="0.2">
      <c r="A64" s="10" t="s">
        <v>168</v>
      </c>
      <c r="B64" s="11" t="s">
        <v>134</v>
      </c>
      <c r="C64" s="10" t="s">
        <v>26</v>
      </c>
      <c r="D64" s="10" t="s">
        <v>135</v>
      </c>
      <c r="E64" s="12" t="s">
        <v>44</v>
      </c>
      <c r="F64" s="11">
        <v>2492</v>
      </c>
      <c r="G64" s="13">
        <v>2.82</v>
      </c>
      <c r="H64" s="13">
        <v>0.27</v>
      </c>
      <c r="I64" s="13">
        <v>0</v>
      </c>
      <c r="J64" s="13">
        <v>3.12</v>
      </c>
      <c r="K64" s="13">
        <f t="shared" si="19"/>
        <v>3.39</v>
      </c>
      <c r="L64" s="13">
        <f t="shared" si="20"/>
        <v>672.84</v>
      </c>
      <c r="M64" s="13">
        <f t="shared" si="21"/>
        <v>0</v>
      </c>
      <c r="N64" s="13">
        <f t="shared" si="22"/>
        <v>7775.04</v>
      </c>
      <c r="O64" s="13">
        <f t="shared" si="23"/>
        <v>8447.8799999999992</v>
      </c>
      <c r="P64" s="14">
        <f t="shared" si="0"/>
        <v>1.3137473075942577E-3</v>
      </c>
    </row>
    <row r="65" spans="1:16" x14ac:dyDescent="0.2">
      <c r="A65" s="10" t="s">
        <v>169</v>
      </c>
      <c r="B65" s="11" t="s">
        <v>332</v>
      </c>
      <c r="C65" s="10" t="s">
        <v>26</v>
      </c>
      <c r="D65" s="10" t="s">
        <v>132</v>
      </c>
      <c r="E65" s="12" t="s">
        <v>173</v>
      </c>
      <c r="F65" s="11">
        <v>3573.19</v>
      </c>
      <c r="G65" s="13">
        <v>19.55</v>
      </c>
      <c r="H65" s="13">
        <v>10.37</v>
      </c>
      <c r="I65" s="13">
        <v>0.4</v>
      </c>
      <c r="J65" s="13">
        <v>12.75</v>
      </c>
      <c r="K65" s="13">
        <f t="shared" si="19"/>
        <v>23.52</v>
      </c>
      <c r="L65" s="13">
        <f t="shared" si="20"/>
        <v>37053.980000000003</v>
      </c>
      <c r="M65" s="13">
        <f t="shared" si="21"/>
        <v>1429.27</v>
      </c>
      <c r="N65" s="13">
        <f t="shared" si="22"/>
        <v>45558.17</v>
      </c>
      <c r="O65" s="13">
        <f t="shared" si="23"/>
        <v>84041.42</v>
      </c>
      <c r="P65" s="14">
        <f t="shared" si="0"/>
        <v>1.306945520667886E-2</v>
      </c>
    </row>
    <row r="66" spans="1:16" ht="25.5" x14ac:dyDescent="0.2">
      <c r="A66" s="10" t="s">
        <v>170</v>
      </c>
      <c r="B66" s="11" t="s">
        <v>137</v>
      </c>
      <c r="C66" s="10" t="s">
        <v>26</v>
      </c>
      <c r="D66" s="10" t="s">
        <v>138</v>
      </c>
      <c r="E66" s="12" t="s">
        <v>44</v>
      </c>
      <c r="F66" s="11">
        <v>280</v>
      </c>
      <c r="G66" s="13">
        <v>63.56</v>
      </c>
      <c r="H66" s="13">
        <v>34.21</v>
      </c>
      <c r="I66" s="13">
        <v>6.76</v>
      </c>
      <c r="J66" s="13">
        <v>35.51</v>
      </c>
      <c r="K66" s="13">
        <f t="shared" si="19"/>
        <v>76.48</v>
      </c>
      <c r="L66" s="13">
        <f t="shared" si="20"/>
        <v>9578.7999999999993</v>
      </c>
      <c r="M66" s="13">
        <f t="shared" si="21"/>
        <v>1892.8</v>
      </c>
      <c r="N66" s="13">
        <f t="shared" si="22"/>
        <v>9942.7999999999993</v>
      </c>
      <c r="O66" s="13">
        <f t="shared" si="23"/>
        <v>21414.400000000001</v>
      </c>
      <c r="P66" s="14">
        <f t="shared" si="0"/>
        <v>3.3301976760733436E-3</v>
      </c>
    </row>
    <row r="67" spans="1:16" x14ac:dyDescent="0.2">
      <c r="A67" s="10" t="s">
        <v>174</v>
      </c>
      <c r="B67" s="11" t="s">
        <v>193</v>
      </c>
      <c r="C67" s="10" t="s">
        <v>26</v>
      </c>
      <c r="D67" s="10" t="s">
        <v>194</v>
      </c>
      <c r="E67" s="12" t="s">
        <v>94</v>
      </c>
      <c r="F67" s="11">
        <v>1625.47</v>
      </c>
      <c r="G67" s="13">
        <v>20.66</v>
      </c>
      <c r="H67" s="13">
        <v>10.37</v>
      </c>
      <c r="I67" s="13">
        <v>0.4</v>
      </c>
      <c r="J67" s="13">
        <v>14.09</v>
      </c>
      <c r="K67" s="13">
        <f t="shared" si="19"/>
        <v>24.86</v>
      </c>
      <c r="L67" s="13">
        <f t="shared" si="20"/>
        <v>16856.12</v>
      </c>
      <c r="M67" s="13">
        <f t="shared" si="21"/>
        <v>650.17999999999995</v>
      </c>
      <c r="N67" s="13">
        <f t="shared" si="22"/>
        <v>22902.87</v>
      </c>
      <c r="O67" s="13">
        <f t="shared" si="23"/>
        <v>40409.18</v>
      </c>
      <c r="P67" s="14">
        <f t="shared" si="0"/>
        <v>6.2841152368513439E-3</v>
      </c>
    </row>
    <row r="68" spans="1:16" ht="25.5" x14ac:dyDescent="0.2">
      <c r="A68" s="10" t="s">
        <v>177</v>
      </c>
      <c r="B68" s="11" t="s">
        <v>315</v>
      </c>
      <c r="C68" s="10" t="s">
        <v>38</v>
      </c>
      <c r="D68" s="10" t="s">
        <v>316</v>
      </c>
      <c r="E68" s="12" t="s">
        <v>58</v>
      </c>
      <c r="F68" s="11">
        <v>3530.54</v>
      </c>
      <c r="G68" s="13">
        <v>39.340000000000003</v>
      </c>
      <c r="H68" s="13">
        <v>22.76</v>
      </c>
      <c r="I68" s="13">
        <v>0</v>
      </c>
      <c r="J68" s="13">
        <v>24.58</v>
      </c>
      <c r="K68" s="13">
        <f t="shared" si="19"/>
        <v>47.34</v>
      </c>
      <c r="L68" s="13">
        <f t="shared" si="20"/>
        <v>80355.09</v>
      </c>
      <c r="M68" s="13">
        <f t="shared" si="21"/>
        <v>0</v>
      </c>
      <c r="N68" s="13">
        <f t="shared" si="22"/>
        <v>86780.67</v>
      </c>
      <c r="O68" s="13">
        <f t="shared" si="23"/>
        <v>167135.76</v>
      </c>
      <c r="P68" s="14">
        <f t="shared" ref="P68:P131" si="24">O68 / 6430369.03</f>
        <v>2.5991628041913482E-2</v>
      </c>
    </row>
    <row r="69" spans="1:16" ht="24" customHeight="1" x14ac:dyDescent="0.2">
      <c r="A69" s="6" t="s">
        <v>186</v>
      </c>
      <c r="B69" s="6"/>
      <c r="C69" s="6"/>
      <c r="D69" s="6" t="s">
        <v>141</v>
      </c>
      <c r="E69" s="6"/>
      <c r="F69" s="7"/>
      <c r="G69" s="6"/>
      <c r="H69" s="6"/>
      <c r="I69" s="6"/>
      <c r="J69" s="6"/>
      <c r="K69" s="6"/>
      <c r="L69" s="6"/>
      <c r="M69" s="6"/>
      <c r="N69" s="6"/>
      <c r="O69" s="8">
        <v>1814149.71</v>
      </c>
      <c r="P69" s="9">
        <f t="shared" si="24"/>
        <v>0.28212217705334397</v>
      </c>
    </row>
    <row r="70" spans="1:16" x14ac:dyDescent="0.2">
      <c r="A70" s="10" t="s">
        <v>188</v>
      </c>
      <c r="B70" s="11" t="s">
        <v>333</v>
      </c>
      <c r="C70" s="10" t="s">
        <v>26</v>
      </c>
      <c r="D70" s="10" t="s">
        <v>143</v>
      </c>
      <c r="E70" s="12" t="s">
        <v>144</v>
      </c>
      <c r="F70" s="11">
        <v>6075</v>
      </c>
      <c r="G70" s="13">
        <v>178.38</v>
      </c>
      <c r="H70" s="13">
        <v>3.35</v>
      </c>
      <c r="I70" s="13">
        <v>0.26</v>
      </c>
      <c r="J70" s="13">
        <v>211.05</v>
      </c>
      <c r="K70" s="13">
        <f>TRUNC(G70 * (1 + 20.34 / 100), 2)</f>
        <v>214.66</v>
      </c>
      <c r="L70" s="13">
        <f>TRUNC(F70 * H70, 2)</f>
        <v>20351.25</v>
      </c>
      <c r="M70" s="13">
        <f>TRUNC(F70 * I70, 2)</f>
        <v>1579.5</v>
      </c>
      <c r="N70" s="13">
        <f>TRUNC(F70 * J70, 2)</f>
        <v>1282128.75</v>
      </c>
      <c r="O70" s="13">
        <f>TRUNC(F70 * K70, 2)</f>
        <v>1304059.5</v>
      </c>
      <c r="P70" s="14">
        <f t="shared" si="24"/>
        <v>0.20279699250790897</v>
      </c>
    </row>
    <row r="71" spans="1:16" ht="25.5" x14ac:dyDescent="0.2">
      <c r="A71" s="10" t="s">
        <v>191</v>
      </c>
      <c r="B71" s="11" t="s">
        <v>334</v>
      </c>
      <c r="C71" s="10" t="s">
        <v>26</v>
      </c>
      <c r="D71" s="10" t="s">
        <v>146</v>
      </c>
      <c r="E71" s="12" t="s">
        <v>144</v>
      </c>
      <c r="F71" s="11">
        <v>8044.77</v>
      </c>
      <c r="G71" s="13">
        <v>51.08</v>
      </c>
      <c r="H71" s="13">
        <v>16.82</v>
      </c>
      <c r="I71" s="13">
        <v>1.26</v>
      </c>
      <c r="J71" s="13">
        <v>43.38</v>
      </c>
      <c r="K71" s="13">
        <f>TRUNC(G71 * (1 + 20.34 / 100), 2)</f>
        <v>61.46</v>
      </c>
      <c r="L71" s="13">
        <f>TRUNC(F71 * H71, 2)</f>
        <v>135313.03</v>
      </c>
      <c r="M71" s="13">
        <f>TRUNC(F71 * I71, 2)</f>
        <v>10136.41</v>
      </c>
      <c r="N71" s="13">
        <f>TRUNC(F71 * J71, 2)</f>
        <v>348982.12</v>
      </c>
      <c r="O71" s="13">
        <f>TRUNC(F71 * K71, 2)</f>
        <v>494431.56</v>
      </c>
      <c r="P71" s="14">
        <f t="shared" si="24"/>
        <v>7.6890075467410612E-2</v>
      </c>
    </row>
    <row r="72" spans="1:16" x14ac:dyDescent="0.2">
      <c r="A72" s="10" t="s">
        <v>192</v>
      </c>
      <c r="B72" s="11" t="s">
        <v>335</v>
      </c>
      <c r="C72" s="10" t="s">
        <v>42</v>
      </c>
      <c r="D72" s="10" t="s">
        <v>391</v>
      </c>
      <c r="E72" s="12" t="s">
        <v>74</v>
      </c>
      <c r="F72" s="11">
        <v>315</v>
      </c>
      <c r="G72" s="13">
        <v>41.31</v>
      </c>
      <c r="H72" s="13">
        <v>0</v>
      </c>
      <c r="I72" s="13">
        <v>0</v>
      </c>
      <c r="J72" s="13">
        <v>49.71</v>
      </c>
      <c r="K72" s="13">
        <f>TRUNC(G72 * (1 + 20.34 / 100), 2)</f>
        <v>49.71</v>
      </c>
      <c r="L72" s="13">
        <f>TRUNC(F72 * H72, 2)</f>
        <v>0</v>
      </c>
      <c r="M72" s="13">
        <f>TRUNC(F72 * I72, 2)</f>
        <v>0</v>
      </c>
      <c r="N72" s="13">
        <f>TRUNC(F72 * J72, 2)</f>
        <v>15658.65</v>
      </c>
      <c r="O72" s="13">
        <f>TRUNC(F72 * K72, 2)</f>
        <v>15658.65</v>
      </c>
      <c r="P72" s="14">
        <f t="shared" si="24"/>
        <v>2.4351090780244068E-3</v>
      </c>
    </row>
    <row r="73" spans="1:16" ht="24" customHeight="1" x14ac:dyDescent="0.2">
      <c r="A73" s="6" t="s">
        <v>200</v>
      </c>
      <c r="B73" s="6"/>
      <c r="C73" s="6"/>
      <c r="D73" s="6" t="s">
        <v>148</v>
      </c>
      <c r="E73" s="6"/>
      <c r="F73" s="7"/>
      <c r="G73" s="6"/>
      <c r="H73" s="6"/>
      <c r="I73" s="6"/>
      <c r="J73" s="6"/>
      <c r="K73" s="6"/>
      <c r="L73" s="6"/>
      <c r="M73" s="6"/>
      <c r="N73" s="6"/>
      <c r="O73" s="8">
        <v>565517.47</v>
      </c>
      <c r="P73" s="9">
        <f t="shared" si="24"/>
        <v>8.7944792493503274E-2</v>
      </c>
    </row>
    <row r="74" spans="1:16" x14ac:dyDescent="0.2">
      <c r="A74" s="10" t="s">
        <v>202</v>
      </c>
      <c r="B74" s="11" t="s">
        <v>336</v>
      </c>
      <c r="C74" s="10" t="s">
        <v>26</v>
      </c>
      <c r="D74" s="10" t="s">
        <v>150</v>
      </c>
      <c r="E74" s="12" t="s">
        <v>173</v>
      </c>
      <c r="F74" s="11">
        <v>7447.13</v>
      </c>
      <c r="G74" s="13">
        <v>21.36</v>
      </c>
      <c r="H74" s="13">
        <v>10.37</v>
      </c>
      <c r="I74" s="13">
        <v>0.4</v>
      </c>
      <c r="J74" s="13">
        <v>14.93</v>
      </c>
      <c r="K74" s="13">
        <f>TRUNC(G74 * (1 + 20.34 / 100), 2)</f>
        <v>25.7</v>
      </c>
      <c r="L74" s="13">
        <f>TRUNC(F74 * H74, 2)</f>
        <v>77226.73</v>
      </c>
      <c r="M74" s="13">
        <f>TRUNC(F74 * I74, 2)</f>
        <v>2978.85</v>
      </c>
      <c r="N74" s="13">
        <f>TRUNC(F74 * J74, 2)</f>
        <v>111185.65</v>
      </c>
      <c r="O74" s="13">
        <f>TRUNC(F74 * K74, 2)</f>
        <v>191391.24</v>
      </c>
      <c r="P74" s="14">
        <f t="shared" si="24"/>
        <v>2.9763647950388314E-2</v>
      </c>
    </row>
    <row r="75" spans="1:16" x14ac:dyDescent="0.2">
      <c r="A75" s="10" t="s">
        <v>205</v>
      </c>
      <c r="B75" s="11" t="s">
        <v>337</v>
      </c>
      <c r="C75" s="10" t="s">
        <v>26</v>
      </c>
      <c r="D75" s="10" t="s">
        <v>152</v>
      </c>
      <c r="E75" s="12" t="s">
        <v>173</v>
      </c>
      <c r="F75" s="11">
        <v>117</v>
      </c>
      <c r="G75" s="13">
        <v>19.47</v>
      </c>
      <c r="H75" s="13">
        <v>10.37</v>
      </c>
      <c r="I75" s="13">
        <v>0.4</v>
      </c>
      <c r="J75" s="13">
        <v>12.66</v>
      </c>
      <c r="K75" s="13">
        <f>TRUNC(G75 * (1 + 20.34 / 100), 2)</f>
        <v>23.43</v>
      </c>
      <c r="L75" s="13">
        <f>TRUNC(F75 * H75, 2)</f>
        <v>1213.29</v>
      </c>
      <c r="M75" s="13">
        <f>TRUNC(F75 * I75, 2)</f>
        <v>46.8</v>
      </c>
      <c r="N75" s="13">
        <f>TRUNC(F75 * J75, 2)</f>
        <v>1481.22</v>
      </c>
      <c r="O75" s="13">
        <f>TRUNC(F75 * K75, 2)</f>
        <v>2741.31</v>
      </c>
      <c r="P75" s="14">
        <f t="shared" si="24"/>
        <v>4.2630679315771707E-4</v>
      </c>
    </row>
    <row r="76" spans="1:16" x14ac:dyDescent="0.2">
      <c r="A76" s="10" t="s">
        <v>208</v>
      </c>
      <c r="B76" s="11" t="s">
        <v>338</v>
      </c>
      <c r="C76" s="10" t="s">
        <v>26</v>
      </c>
      <c r="D76" s="10" t="s">
        <v>155</v>
      </c>
      <c r="E76" s="12" t="s">
        <v>173</v>
      </c>
      <c r="F76" s="11">
        <v>12978.4</v>
      </c>
      <c r="G76" s="13">
        <v>19.47</v>
      </c>
      <c r="H76" s="13">
        <v>10.37</v>
      </c>
      <c r="I76" s="13">
        <v>0.4</v>
      </c>
      <c r="J76" s="13">
        <v>12.66</v>
      </c>
      <c r="K76" s="13">
        <f>TRUNC(G76 * (1 + 20.34 / 100), 2)</f>
        <v>23.43</v>
      </c>
      <c r="L76" s="13">
        <f>TRUNC(F76 * H76, 2)</f>
        <v>134586</v>
      </c>
      <c r="M76" s="13">
        <f>TRUNC(F76 * I76, 2)</f>
        <v>5191.3599999999997</v>
      </c>
      <c r="N76" s="13">
        <f>TRUNC(F76 * J76, 2)</f>
        <v>164306.54</v>
      </c>
      <c r="O76" s="13">
        <f>TRUNC(F76 * K76, 2)</f>
        <v>304083.90999999997</v>
      </c>
      <c r="P76" s="14">
        <f t="shared" si="24"/>
        <v>4.7288718358361459E-2</v>
      </c>
    </row>
    <row r="77" spans="1:16" x14ac:dyDescent="0.2">
      <c r="A77" s="10" t="s">
        <v>211</v>
      </c>
      <c r="B77" s="11" t="s">
        <v>327</v>
      </c>
      <c r="C77" s="10" t="s">
        <v>26</v>
      </c>
      <c r="D77" s="10" t="s">
        <v>121</v>
      </c>
      <c r="E77" s="12" t="s">
        <v>173</v>
      </c>
      <c r="F77" s="11">
        <v>686</v>
      </c>
      <c r="G77" s="13">
        <v>19.47</v>
      </c>
      <c r="H77" s="13">
        <v>10.37</v>
      </c>
      <c r="I77" s="13">
        <v>0.4</v>
      </c>
      <c r="J77" s="13">
        <v>12.66</v>
      </c>
      <c r="K77" s="13">
        <f>TRUNC(G77 * (1 + 20.34 / 100), 2)</f>
        <v>23.43</v>
      </c>
      <c r="L77" s="13">
        <f>TRUNC(F77 * H77, 2)</f>
        <v>7113.82</v>
      </c>
      <c r="M77" s="13">
        <f>TRUNC(F77 * I77, 2)</f>
        <v>274.39999999999998</v>
      </c>
      <c r="N77" s="13">
        <f>TRUNC(F77 * J77, 2)</f>
        <v>8684.76</v>
      </c>
      <c r="O77" s="13">
        <f>TRUNC(F77 * K77, 2)</f>
        <v>16072.98</v>
      </c>
      <c r="P77" s="14">
        <f t="shared" si="24"/>
        <v>2.4995423940700335E-3</v>
      </c>
    </row>
    <row r="78" spans="1:16" ht="25.5" x14ac:dyDescent="0.2">
      <c r="A78" s="10" t="s">
        <v>214</v>
      </c>
      <c r="B78" s="11" t="s">
        <v>315</v>
      </c>
      <c r="C78" s="10" t="s">
        <v>38</v>
      </c>
      <c r="D78" s="10" t="s">
        <v>316</v>
      </c>
      <c r="E78" s="12" t="s">
        <v>58</v>
      </c>
      <c r="F78" s="11">
        <v>1082.1300000000001</v>
      </c>
      <c r="G78" s="13">
        <v>39.340000000000003</v>
      </c>
      <c r="H78" s="13">
        <v>22.76</v>
      </c>
      <c r="I78" s="13">
        <v>0</v>
      </c>
      <c r="J78" s="13">
        <v>24.58</v>
      </c>
      <c r="K78" s="13">
        <f>TRUNC(G78 * (1 + 20.34 / 100), 2)</f>
        <v>47.34</v>
      </c>
      <c r="L78" s="13">
        <f>TRUNC(F78 * H78, 2)</f>
        <v>24629.27</v>
      </c>
      <c r="M78" s="13">
        <f>TRUNC(F78 * I78, 2)</f>
        <v>0</v>
      </c>
      <c r="N78" s="13">
        <f>TRUNC(F78 * J78, 2)</f>
        <v>26598.75</v>
      </c>
      <c r="O78" s="13">
        <f>TRUNC(F78 * K78, 2)</f>
        <v>51228.03</v>
      </c>
      <c r="P78" s="14">
        <f t="shared" si="24"/>
        <v>7.9665769975257542E-3</v>
      </c>
    </row>
    <row r="79" spans="1:16" ht="24" customHeight="1" x14ac:dyDescent="0.2">
      <c r="A79" s="6" t="s">
        <v>227</v>
      </c>
      <c r="B79" s="6"/>
      <c r="C79" s="6"/>
      <c r="D79" s="6" t="s">
        <v>158</v>
      </c>
      <c r="E79" s="6"/>
      <c r="F79" s="7"/>
      <c r="G79" s="6"/>
      <c r="H79" s="6"/>
      <c r="I79" s="6"/>
      <c r="J79" s="6"/>
      <c r="K79" s="6"/>
      <c r="L79" s="6"/>
      <c r="M79" s="6"/>
      <c r="N79" s="6"/>
      <c r="O79" s="8">
        <v>386815.19</v>
      </c>
      <c r="P79" s="9">
        <f t="shared" si="24"/>
        <v>6.0154430981389569E-2</v>
      </c>
    </row>
    <row r="80" spans="1:16" ht="24" customHeight="1" x14ac:dyDescent="0.2">
      <c r="A80" s="6" t="s">
        <v>229</v>
      </c>
      <c r="B80" s="6"/>
      <c r="C80" s="6"/>
      <c r="D80" s="6" t="s">
        <v>160</v>
      </c>
      <c r="E80" s="6"/>
      <c r="F80" s="7"/>
      <c r="G80" s="6"/>
      <c r="H80" s="6"/>
      <c r="I80" s="6"/>
      <c r="J80" s="6"/>
      <c r="K80" s="6"/>
      <c r="L80" s="6"/>
      <c r="M80" s="6"/>
      <c r="N80" s="6"/>
      <c r="O80" s="8">
        <v>206519.6</v>
      </c>
      <c r="P80" s="9">
        <f t="shared" si="24"/>
        <v>3.2116290532706801E-2</v>
      </c>
    </row>
    <row r="81" spans="1:16" x14ac:dyDescent="0.2">
      <c r="A81" s="10" t="s">
        <v>231</v>
      </c>
      <c r="B81" s="11" t="s">
        <v>163</v>
      </c>
      <c r="C81" s="10" t="s">
        <v>164</v>
      </c>
      <c r="D81" s="10" t="s">
        <v>165</v>
      </c>
      <c r="E81" s="12" t="s">
        <v>81</v>
      </c>
      <c r="F81" s="11">
        <v>325.83</v>
      </c>
      <c r="G81" s="13">
        <v>12.34</v>
      </c>
      <c r="H81" s="13">
        <v>1.1599999999999999</v>
      </c>
      <c r="I81" s="13">
        <v>12.86</v>
      </c>
      <c r="J81" s="13">
        <v>0.82</v>
      </c>
      <c r="K81" s="13">
        <f>TRUNC(G81 * (1 + 20.34 / 100), 2)</f>
        <v>14.84</v>
      </c>
      <c r="L81" s="13">
        <f t="shared" ref="L81:L91" si="25">TRUNC(F81 * H81, 2)</f>
        <v>377.96</v>
      </c>
      <c r="M81" s="13">
        <f t="shared" ref="M81:M91" si="26">TRUNC(F81 * I81, 2)</f>
        <v>4190.17</v>
      </c>
      <c r="N81" s="13">
        <f t="shared" ref="N81:N91" si="27">TRUNC(F81 * J81, 2)</f>
        <v>267.18</v>
      </c>
      <c r="O81" s="13">
        <f>TRUNC(F81 * K81, 2)</f>
        <v>4835.3100000000004</v>
      </c>
      <c r="P81" s="14">
        <f t="shared" si="24"/>
        <v>7.5194906815480235E-4</v>
      </c>
    </row>
    <row r="82" spans="1:16" ht="51" x14ac:dyDescent="0.2">
      <c r="A82" s="10" t="s">
        <v>234</v>
      </c>
      <c r="B82" s="11" t="s">
        <v>167</v>
      </c>
      <c r="C82" s="10" t="s">
        <v>17</v>
      </c>
      <c r="D82" s="10" t="s">
        <v>339</v>
      </c>
      <c r="E82" s="12" t="s">
        <v>74</v>
      </c>
      <c r="F82" s="11">
        <v>158</v>
      </c>
      <c r="G82" s="13">
        <v>142.36000000000001</v>
      </c>
      <c r="H82" s="13">
        <v>13.75</v>
      </c>
      <c r="I82" s="13">
        <v>11.52</v>
      </c>
      <c r="J82" s="13">
        <v>146.04</v>
      </c>
      <c r="K82" s="13">
        <f>TRUNC(G82 * (1 + 20.34 / 100), 2)</f>
        <v>171.31</v>
      </c>
      <c r="L82" s="13">
        <f t="shared" si="25"/>
        <v>2172.5</v>
      </c>
      <c r="M82" s="13">
        <f t="shared" si="26"/>
        <v>1820.16</v>
      </c>
      <c r="N82" s="13">
        <f t="shared" si="27"/>
        <v>23074.32</v>
      </c>
      <c r="O82" s="13">
        <f>TRUNC(F82 * K82, 2)</f>
        <v>27066.98</v>
      </c>
      <c r="P82" s="14">
        <f t="shared" si="24"/>
        <v>4.2092420938398302E-3</v>
      </c>
    </row>
    <row r="83" spans="1:16" ht="25.5" x14ac:dyDescent="0.2">
      <c r="A83" s="10" t="s">
        <v>237</v>
      </c>
      <c r="B83" s="11" t="s">
        <v>308</v>
      </c>
      <c r="C83" s="10" t="s">
        <v>198</v>
      </c>
      <c r="D83" s="10" t="s">
        <v>309</v>
      </c>
      <c r="E83" s="12" t="s">
        <v>81</v>
      </c>
      <c r="F83" s="11">
        <v>391</v>
      </c>
      <c r="G83" s="13">
        <v>11.2</v>
      </c>
      <c r="H83" s="13">
        <v>0</v>
      </c>
      <c r="I83" s="13">
        <v>0</v>
      </c>
      <c r="J83" s="13">
        <v>13.47</v>
      </c>
      <c r="K83" s="13">
        <f>TRUNC(G83 * (1 + 20.34 / 100), 2)</f>
        <v>13.47</v>
      </c>
      <c r="L83" s="13">
        <f t="shared" si="25"/>
        <v>0</v>
      </c>
      <c r="M83" s="13">
        <f t="shared" si="26"/>
        <v>0</v>
      </c>
      <c r="N83" s="13">
        <f t="shared" si="27"/>
        <v>5266.77</v>
      </c>
      <c r="O83" s="13">
        <f>TRUNC(F83 * K83, 2)</f>
        <v>5266.77</v>
      </c>
      <c r="P83" s="14">
        <f t="shared" si="24"/>
        <v>8.19046305962941E-4</v>
      </c>
    </row>
    <row r="84" spans="1:16" ht="25.5" x14ac:dyDescent="0.2">
      <c r="A84" s="10" t="s">
        <v>241</v>
      </c>
      <c r="B84" s="11" t="s">
        <v>99</v>
      </c>
      <c r="C84" s="10" t="s">
        <v>26</v>
      </c>
      <c r="D84" s="10" t="s">
        <v>100</v>
      </c>
      <c r="E84" s="12" t="s">
        <v>81</v>
      </c>
      <c r="F84" s="11">
        <v>60</v>
      </c>
      <c r="G84" s="13">
        <v>552.28</v>
      </c>
      <c r="H84" s="13">
        <v>0</v>
      </c>
      <c r="I84" s="13">
        <v>0</v>
      </c>
      <c r="J84" s="13">
        <v>612.41999999999996</v>
      </c>
      <c r="K84" s="13" t="str">
        <f>TRUNC(G84 * (1 + 10.89 / 100), 2) &amp;CHAR(10)&amp; "(10.89%)"</f>
        <v>612,42
(10.89%)</v>
      </c>
      <c r="L84" s="13">
        <f t="shared" si="25"/>
        <v>0</v>
      </c>
      <c r="M84" s="13">
        <f t="shared" si="26"/>
        <v>0</v>
      </c>
      <c r="N84" s="13">
        <f t="shared" si="27"/>
        <v>36745.199999999997</v>
      </c>
      <c r="O84" s="13">
        <f>TRUNC((F84 * 1 ) * TRUNC(G84 * (1 + 10.89 / 100), 2), 2)</f>
        <v>36745.199999999997</v>
      </c>
      <c r="P84" s="14">
        <f t="shared" si="24"/>
        <v>5.7143221218829482E-3</v>
      </c>
    </row>
    <row r="85" spans="1:16" x14ac:dyDescent="0.2">
      <c r="A85" s="10" t="s">
        <v>244</v>
      </c>
      <c r="B85" s="11" t="s">
        <v>101</v>
      </c>
      <c r="C85" s="10" t="s">
        <v>26</v>
      </c>
      <c r="D85" s="10" t="s">
        <v>102</v>
      </c>
      <c r="E85" s="12" t="s">
        <v>81</v>
      </c>
      <c r="F85" s="11">
        <v>60</v>
      </c>
      <c r="G85" s="13">
        <v>28.51</v>
      </c>
      <c r="H85" s="13">
        <v>25.27</v>
      </c>
      <c r="I85" s="13">
        <v>2.17</v>
      </c>
      <c r="J85" s="13">
        <v>6.86</v>
      </c>
      <c r="K85" s="13">
        <f t="shared" ref="K85:K91" si="28">TRUNC(G85 * (1 + 20.34 / 100), 2)</f>
        <v>34.299999999999997</v>
      </c>
      <c r="L85" s="13">
        <f t="shared" si="25"/>
        <v>1516.2</v>
      </c>
      <c r="M85" s="13">
        <f t="shared" si="26"/>
        <v>130.19999999999999</v>
      </c>
      <c r="N85" s="13">
        <f t="shared" si="27"/>
        <v>411.6</v>
      </c>
      <c r="O85" s="13">
        <f t="shared" ref="O85:O91" si="29">TRUNC(F85 * K85, 2)</f>
        <v>2058</v>
      </c>
      <c r="P85" s="14">
        <f t="shared" si="24"/>
        <v>3.2004384046991469E-4</v>
      </c>
    </row>
    <row r="86" spans="1:16" ht="38.25" x14ac:dyDescent="0.2">
      <c r="A86" s="10" t="s">
        <v>340</v>
      </c>
      <c r="B86" s="11" t="s">
        <v>171</v>
      </c>
      <c r="C86" s="10" t="s">
        <v>17</v>
      </c>
      <c r="D86" s="10" t="s">
        <v>172</v>
      </c>
      <c r="E86" s="12" t="s">
        <v>173</v>
      </c>
      <c r="F86" s="11">
        <v>288</v>
      </c>
      <c r="G86" s="13">
        <v>16.43</v>
      </c>
      <c r="H86" s="13">
        <v>6.46</v>
      </c>
      <c r="I86" s="13">
        <v>0.46</v>
      </c>
      <c r="J86" s="13">
        <v>12.85</v>
      </c>
      <c r="K86" s="13">
        <f t="shared" si="28"/>
        <v>19.77</v>
      </c>
      <c r="L86" s="13">
        <f t="shared" si="25"/>
        <v>1860.48</v>
      </c>
      <c r="M86" s="13">
        <f t="shared" si="26"/>
        <v>132.47999999999999</v>
      </c>
      <c r="N86" s="13">
        <f t="shared" si="27"/>
        <v>3700.8</v>
      </c>
      <c r="O86" s="13">
        <f t="shared" si="29"/>
        <v>5693.76</v>
      </c>
      <c r="P86" s="14">
        <f t="shared" si="24"/>
        <v>8.8544840481728933E-4</v>
      </c>
    </row>
    <row r="87" spans="1:16" ht="38.25" x14ac:dyDescent="0.2">
      <c r="A87" s="10" t="s">
        <v>341</v>
      </c>
      <c r="B87" s="11" t="s">
        <v>175</v>
      </c>
      <c r="C87" s="10" t="s">
        <v>17</v>
      </c>
      <c r="D87" s="10" t="s">
        <v>176</v>
      </c>
      <c r="E87" s="12" t="s">
        <v>173</v>
      </c>
      <c r="F87" s="11">
        <v>2558</v>
      </c>
      <c r="G87" s="13">
        <v>14.47</v>
      </c>
      <c r="H87" s="13">
        <v>4.37</v>
      </c>
      <c r="I87" s="13">
        <v>0.3</v>
      </c>
      <c r="J87" s="13">
        <v>12.74</v>
      </c>
      <c r="K87" s="13">
        <f t="shared" si="28"/>
        <v>17.41</v>
      </c>
      <c r="L87" s="13">
        <f t="shared" si="25"/>
        <v>11178.46</v>
      </c>
      <c r="M87" s="13">
        <f t="shared" si="26"/>
        <v>767.4</v>
      </c>
      <c r="N87" s="13">
        <f t="shared" si="27"/>
        <v>32588.92</v>
      </c>
      <c r="O87" s="13">
        <f t="shared" si="29"/>
        <v>44534.78</v>
      </c>
      <c r="P87" s="14">
        <f t="shared" si="24"/>
        <v>6.9256958336650857E-3</v>
      </c>
    </row>
    <row r="88" spans="1:16" ht="38.25" x14ac:dyDescent="0.2">
      <c r="A88" s="10" t="s">
        <v>342</v>
      </c>
      <c r="B88" s="11" t="s">
        <v>178</v>
      </c>
      <c r="C88" s="10" t="s">
        <v>17</v>
      </c>
      <c r="D88" s="10" t="s">
        <v>179</v>
      </c>
      <c r="E88" s="12" t="s">
        <v>173</v>
      </c>
      <c r="F88" s="11">
        <v>1308</v>
      </c>
      <c r="G88" s="13">
        <v>12.35</v>
      </c>
      <c r="H88" s="13">
        <v>2.95</v>
      </c>
      <c r="I88" s="13">
        <v>0.19</v>
      </c>
      <c r="J88" s="13">
        <v>11.72</v>
      </c>
      <c r="K88" s="13">
        <f t="shared" si="28"/>
        <v>14.86</v>
      </c>
      <c r="L88" s="13">
        <f t="shared" si="25"/>
        <v>3858.6</v>
      </c>
      <c r="M88" s="13">
        <f t="shared" si="26"/>
        <v>248.52</v>
      </c>
      <c r="N88" s="13">
        <f t="shared" si="27"/>
        <v>15329.76</v>
      </c>
      <c r="O88" s="13">
        <f t="shared" si="29"/>
        <v>19436.88</v>
      </c>
      <c r="P88" s="14">
        <f t="shared" si="24"/>
        <v>3.0226694470130589E-3</v>
      </c>
    </row>
    <row r="89" spans="1:16" ht="38.25" x14ac:dyDescent="0.2">
      <c r="A89" s="10" t="s">
        <v>343</v>
      </c>
      <c r="B89" s="11" t="s">
        <v>180</v>
      </c>
      <c r="C89" s="10" t="s">
        <v>17</v>
      </c>
      <c r="D89" s="10" t="s">
        <v>181</v>
      </c>
      <c r="E89" s="12" t="s">
        <v>173</v>
      </c>
      <c r="F89" s="11">
        <v>200</v>
      </c>
      <c r="G89" s="13">
        <v>10.039999999999999</v>
      </c>
      <c r="H89" s="13">
        <v>1.89</v>
      </c>
      <c r="I89" s="13">
        <v>0.11</v>
      </c>
      <c r="J89" s="13">
        <v>10.08</v>
      </c>
      <c r="K89" s="13">
        <f t="shared" si="28"/>
        <v>12.08</v>
      </c>
      <c r="L89" s="13">
        <f t="shared" si="25"/>
        <v>378</v>
      </c>
      <c r="M89" s="13">
        <f t="shared" si="26"/>
        <v>22</v>
      </c>
      <c r="N89" s="13">
        <f t="shared" si="27"/>
        <v>2016</v>
      </c>
      <c r="O89" s="13">
        <f t="shared" si="29"/>
        <v>2416</v>
      </c>
      <c r="P89" s="14">
        <f t="shared" si="24"/>
        <v>3.7571716160122147E-4</v>
      </c>
    </row>
    <row r="90" spans="1:16" x14ac:dyDescent="0.2">
      <c r="A90" s="10" t="s">
        <v>344</v>
      </c>
      <c r="B90" s="11" t="s">
        <v>182</v>
      </c>
      <c r="C90" s="10" t="s">
        <v>53</v>
      </c>
      <c r="D90" s="10" t="s">
        <v>183</v>
      </c>
      <c r="E90" s="12" t="s">
        <v>58</v>
      </c>
      <c r="F90" s="11">
        <v>280</v>
      </c>
      <c r="G90" s="13">
        <v>162.72999999999999</v>
      </c>
      <c r="H90" s="13">
        <v>82.43</v>
      </c>
      <c r="I90" s="13">
        <v>6.6</v>
      </c>
      <c r="J90" s="13">
        <v>106.79</v>
      </c>
      <c r="K90" s="13">
        <f t="shared" si="28"/>
        <v>195.82</v>
      </c>
      <c r="L90" s="13">
        <f t="shared" si="25"/>
        <v>23080.400000000001</v>
      </c>
      <c r="M90" s="13">
        <f t="shared" si="26"/>
        <v>1848</v>
      </c>
      <c r="N90" s="13">
        <f t="shared" si="27"/>
        <v>29901.200000000001</v>
      </c>
      <c r="O90" s="13">
        <f t="shared" si="29"/>
        <v>54829.599999999999</v>
      </c>
      <c r="P90" s="14">
        <f t="shared" si="24"/>
        <v>8.5266646041930183E-3</v>
      </c>
    </row>
    <row r="91" spans="1:16" ht="25.5" x14ac:dyDescent="0.2">
      <c r="A91" s="10" t="s">
        <v>345</v>
      </c>
      <c r="B91" s="11" t="s">
        <v>184</v>
      </c>
      <c r="C91" s="10" t="s">
        <v>17</v>
      </c>
      <c r="D91" s="10" t="s">
        <v>185</v>
      </c>
      <c r="E91" s="12" t="s">
        <v>44</v>
      </c>
      <c r="F91" s="11">
        <v>4</v>
      </c>
      <c r="G91" s="13">
        <v>755.43</v>
      </c>
      <c r="H91" s="13">
        <v>62.29</v>
      </c>
      <c r="I91" s="13">
        <v>5.17</v>
      </c>
      <c r="J91" s="13">
        <v>841.62</v>
      </c>
      <c r="K91" s="13">
        <f t="shared" si="28"/>
        <v>909.08</v>
      </c>
      <c r="L91" s="13">
        <f t="shared" si="25"/>
        <v>249.16</v>
      </c>
      <c r="M91" s="13">
        <f t="shared" si="26"/>
        <v>20.68</v>
      </c>
      <c r="N91" s="13">
        <f t="shared" si="27"/>
        <v>3366.48</v>
      </c>
      <c r="O91" s="13">
        <f t="shared" si="29"/>
        <v>3636.32</v>
      </c>
      <c r="P91" s="14">
        <f t="shared" si="24"/>
        <v>5.6549165110668614E-4</v>
      </c>
    </row>
    <row r="92" spans="1:16" ht="24" customHeight="1" x14ac:dyDescent="0.2">
      <c r="A92" s="6" t="s">
        <v>247</v>
      </c>
      <c r="B92" s="6"/>
      <c r="C92" s="6"/>
      <c r="D92" s="6" t="s">
        <v>187</v>
      </c>
      <c r="E92" s="6"/>
      <c r="F92" s="7"/>
      <c r="G92" s="6"/>
      <c r="H92" s="6"/>
      <c r="I92" s="6"/>
      <c r="J92" s="6"/>
      <c r="K92" s="6"/>
      <c r="L92" s="6"/>
      <c r="M92" s="6"/>
      <c r="N92" s="6"/>
      <c r="O92" s="8">
        <v>13150.62</v>
      </c>
      <c r="P92" s="9">
        <f t="shared" si="24"/>
        <v>2.045080140602755E-3</v>
      </c>
    </row>
    <row r="93" spans="1:16" ht="38.25" x14ac:dyDescent="0.2">
      <c r="A93" s="10" t="s">
        <v>249</v>
      </c>
      <c r="B93" s="11" t="s">
        <v>189</v>
      </c>
      <c r="C93" s="10" t="s">
        <v>17</v>
      </c>
      <c r="D93" s="10" t="s">
        <v>190</v>
      </c>
      <c r="E93" s="12" t="s">
        <v>58</v>
      </c>
      <c r="F93" s="11">
        <v>46.2</v>
      </c>
      <c r="G93" s="13">
        <v>120.58</v>
      </c>
      <c r="H93" s="13">
        <v>54.62</v>
      </c>
      <c r="I93" s="13">
        <v>4.41</v>
      </c>
      <c r="J93" s="13">
        <v>86.07</v>
      </c>
      <c r="K93" s="13">
        <f>TRUNC(G93 * (1 + 20.34 / 100), 2)</f>
        <v>145.1</v>
      </c>
      <c r="L93" s="13">
        <f t="shared" ref="L93:L100" si="30">TRUNC(F93 * H93, 2)</f>
        <v>2523.44</v>
      </c>
      <c r="M93" s="13">
        <f t="shared" ref="M93:M100" si="31">TRUNC(F93 * I93, 2)</f>
        <v>203.74</v>
      </c>
      <c r="N93" s="13">
        <f t="shared" ref="N93:N100" si="32">TRUNC(F93 * J93, 2)</f>
        <v>3976.43</v>
      </c>
      <c r="O93" s="13">
        <f>TRUNC(F93 * K93, 2)</f>
        <v>6703.62</v>
      </c>
      <c r="P93" s="14">
        <f t="shared" si="24"/>
        <v>1.0424938240286342E-3</v>
      </c>
    </row>
    <row r="94" spans="1:16" x14ac:dyDescent="0.2">
      <c r="A94" s="10" t="s">
        <v>252</v>
      </c>
      <c r="B94" s="11" t="s">
        <v>182</v>
      </c>
      <c r="C94" s="10" t="s">
        <v>53</v>
      </c>
      <c r="D94" s="10" t="s">
        <v>183</v>
      </c>
      <c r="E94" s="12" t="s">
        <v>58</v>
      </c>
      <c r="F94" s="11">
        <v>11.9</v>
      </c>
      <c r="G94" s="13">
        <v>162.72999999999999</v>
      </c>
      <c r="H94" s="13">
        <v>82.43</v>
      </c>
      <c r="I94" s="13">
        <v>6.6</v>
      </c>
      <c r="J94" s="13">
        <v>106.79</v>
      </c>
      <c r="K94" s="13">
        <f>TRUNC(G94 * (1 + 20.34 / 100), 2)</f>
        <v>195.82</v>
      </c>
      <c r="L94" s="13">
        <f t="shared" si="30"/>
        <v>980.91</v>
      </c>
      <c r="M94" s="13">
        <f t="shared" si="31"/>
        <v>78.540000000000006</v>
      </c>
      <c r="N94" s="13">
        <f t="shared" si="32"/>
        <v>1270.8</v>
      </c>
      <c r="O94" s="13">
        <f>TRUNC(F94 * K94, 2)</f>
        <v>2330.25</v>
      </c>
      <c r="P94" s="14">
        <f t="shared" si="24"/>
        <v>3.6238200158164173E-4</v>
      </c>
    </row>
    <row r="95" spans="1:16" ht="25.5" x14ac:dyDescent="0.2">
      <c r="A95" s="10" t="s">
        <v>253</v>
      </c>
      <c r="B95" s="11" t="s">
        <v>99</v>
      </c>
      <c r="C95" s="10" t="s">
        <v>26</v>
      </c>
      <c r="D95" s="10" t="s">
        <v>100</v>
      </c>
      <c r="E95" s="12" t="s">
        <v>81</v>
      </c>
      <c r="F95" s="11">
        <v>2.1</v>
      </c>
      <c r="G95" s="13">
        <v>552.28</v>
      </c>
      <c r="H95" s="13">
        <v>0</v>
      </c>
      <c r="I95" s="13">
        <v>0</v>
      </c>
      <c r="J95" s="13">
        <v>612.41999999999996</v>
      </c>
      <c r="K95" s="13" t="str">
        <f>TRUNC(G95 * (1 + 10.89 / 100), 2) &amp;CHAR(10)&amp; "(10.89%)"</f>
        <v>612,42
(10.89%)</v>
      </c>
      <c r="L95" s="13">
        <f t="shared" si="30"/>
        <v>0</v>
      </c>
      <c r="M95" s="13">
        <f t="shared" si="31"/>
        <v>0</v>
      </c>
      <c r="N95" s="13">
        <f t="shared" si="32"/>
        <v>1286.08</v>
      </c>
      <c r="O95" s="13">
        <f>TRUNC((F95 * 1 ) * TRUNC(G95 * (1 + 10.89 / 100), 2), 2)</f>
        <v>1286.08</v>
      </c>
      <c r="P95" s="14">
        <f t="shared" si="24"/>
        <v>2.0000096324176278E-4</v>
      </c>
    </row>
    <row r="96" spans="1:16" x14ac:dyDescent="0.2">
      <c r="A96" s="10" t="s">
        <v>254</v>
      </c>
      <c r="B96" s="11" t="s">
        <v>101</v>
      </c>
      <c r="C96" s="10" t="s">
        <v>26</v>
      </c>
      <c r="D96" s="10" t="s">
        <v>102</v>
      </c>
      <c r="E96" s="12" t="s">
        <v>81</v>
      </c>
      <c r="F96" s="11">
        <v>2.1</v>
      </c>
      <c r="G96" s="13">
        <v>28.51</v>
      </c>
      <c r="H96" s="13">
        <v>25.27</v>
      </c>
      <c r="I96" s="13">
        <v>2.17</v>
      </c>
      <c r="J96" s="13">
        <v>6.86</v>
      </c>
      <c r="K96" s="13">
        <f>TRUNC(G96 * (1 + 20.34 / 100), 2)</f>
        <v>34.299999999999997</v>
      </c>
      <c r="L96" s="13">
        <f t="shared" si="30"/>
        <v>53.06</v>
      </c>
      <c r="M96" s="13">
        <f t="shared" si="31"/>
        <v>4.55</v>
      </c>
      <c r="N96" s="13">
        <f t="shared" si="32"/>
        <v>14.4</v>
      </c>
      <c r="O96" s="13">
        <f>TRUNC(F96 * K96, 2)</f>
        <v>72.03</v>
      </c>
      <c r="P96" s="14">
        <f t="shared" si="24"/>
        <v>1.1201534416447014E-5</v>
      </c>
    </row>
    <row r="97" spans="1:16" x14ac:dyDescent="0.2">
      <c r="A97" s="10" t="s">
        <v>255</v>
      </c>
      <c r="B97" s="11" t="s">
        <v>195</v>
      </c>
      <c r="C97" s="10" t="s">
        <v>46</v>
      </c>
      <c r="D97" s="10" t="s">
        <v>196</v>
      </c>
      <c r="E97" s="12" t="s">
        <v>47</v>
      </c>
      <c r="F97" s="11">
        <v>2</v>
      </c>
      <c r="G97" s="13">
        <v>52.69</v>
      </c>
      <c r="H97" s="13">
        <v>11.81</v>
      </c>
      <c r="I97" s="13">
        <v>0</v>
      </c>
      <c r="J97" s="13">
        <v>51.59</v>
      </c>
      <c r="K97" s="13">
        <f>TRUNC(G97 * (1 + 20.34 / 100), 2)</f>
        <v>63.4</v>
      </c>
      <c r="L97" s="13">
        <f t="shared" si="30"/>
        <v>23.62</v>
      </c>
      <c r="M97" s="13">
        <f t="shared" si="31"/>
        <v>0</v>
      </c>
      <c r="N97" s="13">
        <f t="shared" si="32"/>
        <v>103.18</v>
      </c>
      <c r="O97" s="13">
        <f>TRUNC(F97 * K97, 2)</f>
        <v>126.8</v>
      </c>
      <c r="P97" s="14">
        <f t="shared" si="24"/>
        <v>1.9718930501256162E-5</v>
      </c>
    </row>
    <row r="98" spans="1:16" x14ac:dyDescent="0.2">
      <c r="A98" s="10" t="s">
        <v>256</v>
      </c>
      <c r="B98" s="11" t="s">
        <v>346</v>
      </c>
      <c r="C98" s="10" t="s">
        <v>26</v>
      </c>
      <c r="D98" s="10" t="s">
        <v>194</v>
      </c>
      <c r="E98" s="12" t="s">
        <v>173</v>
      </c>
      <c r="F98" s="11">
        <v>103.32</v>
      </c>
      <c r="G98" s="13">
        <v>19.55</v>
      </c>
      <c r="H98" s="13">
        <v>10.37</v>
      </c>
      <c r="I98" s="13">
        <v>0.4</v>
      </c>
      <c r="J98" s="13">
        <v>12.75</v>
      </c>
      <c r="K98" s="13">
        <f>TRUNC(G98 * (1 + 20.34 / 100), 2)</f>
        <v>23.52</v>
      </c>
      <c r="L98" s="13">
        <f t="shared" si="30"/>
        <v>1071.42</v>
      </c>
      <c r="M98" s="13">
        <f t="shared" si="31"/>
        <v>41.32</v>
      </c>
      <c r="N98" s="13">
        <f t="shared" si="32"/>
        <v>1317.33</v>
      </c>
      <c r="O98" s="13">
        <f>TRUNC(F98 * K98, 2)</f>
        <v>2430.08</v>
      </c>
      <c r="P98" s="14">
        <f t="shared" si="24"/>
        <v>3.7790677154962596E-4</v>
      </c>
    </row>
    <row r="99" spans="1:16" x14ac:dyDescent="0.2">
      <c r="A99" s="10" t="s">
        <v>259</v>
      </c>
      <c r="B99" s="11" t="s">
        <v>154</v>
      </c>
      <c r="C99" s="10" t="s">
        <v>26</v>
      </c>
      <c r="D99" s="10" t="s">
        <v>155</v>
      </c>
      <c r="E99" s="12" t="s">
        <v>94</v>
      </c>
      <c r="F99" s="11">
        <v>4.2</v>
      </c>
      <c r="G99" s="13">
        <v>20</v>
      </c>
      <c r="H99" s="13">
        <v>10.37</v>
      </c>
      <c r="I99" s="13">
        <v>0.4</v>
      </c>
      <c r="J99" s="13">
        <v>13.29</v>
      </c>
      <c r="K99" s="13">
        <f>TRUNC(G99 * (1 + 20.34 / 100), 2)</f>
        <v>24.06</v>
      </c>
      <c r="L99" s="13">
        <f t="shared" si="30"/>
        <v>43.55</v>
      </c>
      <c r="M99" s="13">
        <f t="shared" si="31"/>
        <v>1.68</v>
      </c>
      <c r="N99" s="13">
        <f t="shared" si="32"/>
        <v>55.81</v>
      </c>
      <c r="O99" s="13">
        <f>TRUNC(F99 * K99, 2)</f>
        <v>101.05</v>
      </c>
      <c r="P99" s="14">
        <f t="shared" si="24"/>
        <v>1.5714494693627248E-5</v>
      </c>
    </row>
    <row r="100" spans="1:16" x14ac:dyDescent="0.2">
      <c r="A100" s="10" t="s">
        <v>263</v>
      </c>
      <c r="B100" s="11" t="s">
        <v>347</v>
      </c>
      <c r="C100" s="10" t="s">
        <v>46</v>
      </c>
      <c r="D100" s="10" t="s">
        <v>348</v>
      </c>
      <c r="E100" s="12" t="s">
        <v>92</v>
      </c>
      <c r="F100" s="11">
        <v>2.67</v>
      </c>
      <c r="G100" s="13">
        <v>31.35</v>
      </c>
      <c r="H100" s="13">
        <v>6.89</v>
      </c>
      <c r="I100" s="13">
        <v>0</v>
      </c>
      <c r="J100" s="13">
        <v>30.83</v>
      </c>
      <c r="K100" s="13">
        <f>TRUNC(G100 * (1 + 20.34 / 100), 2)</f>
        <v>37.72</v>
      </c>
      <c r="L100" s="13">
        <f t="shared" si="30"/>
        <v>18.39</v>
      </c>
      <c r="M100" s="13">
        <f t="shared" si="31"/>
        <v>0</v>
      </c>
      <c r="N100" s="13">
        <f t="shared" si="32"/>
        <v>82.31</v>
      </c>
      <c r="O100" s="13">
        <f>TRUNC(F100 * K100, 2)</f>
        <v>100.71</v>
      </c>
      <c r="P100" s="14">
        <f t="shared" si="24"/>
        <v>1.5661620589759524E-5</v>
      </c>
    </row>
    <row r="101" spans="1:16" ht="24" customHeight="1" x14ac:dyDescent="0.2">
      <c r="A101" s="6" t="s">
        <v>271</v>
      </c>
      <c r="B101" s="6"/>
      <c r="C101" s="6"/>
      <c r="D101" s="6" t="s">
        <v>201</v>
      </c>
      <c r="E101" s="6"/>
      <c r="F101" s="7"/>
      <c r="G101" s="6"/>
      <c r="H101" s="6"/>
      <c r="I101" s="6"/>
      <c r="J101" s="6"/>
      <c r="K101" s="6"/>
      <c r="L101" s="6"/>
      <c r="M101" s="6"/>
      <c r="N101" s="6"/>
      <c r="O101" s="8">
        <v>88994.25</v>
      </c>
      <c r="P101" s="9">
        <f t="shared" si="24"/>
        <v>1.3839680053323471E-2</v>
      </c>
    </row>
    <row r="102" spans="1:16" ht="38.25" x14ac:dyDescent="0.2">
      <c r="A102" s="10" t="s">
        <v>273</v>
      </c>
      <c r="B102" s="11" t="s">
        <v>203</v>
      </c>
      <c r="C102" s="10" t="s">
        <v>17</v>
      </c>
      <c r="D102" s="10" t="s">
        <v>204</v>
      </c>
      <c r="E102" s="12" t="s">
        <v>44</v>
      </c>
      <c r="F102" s="11">
        <v>24</v>
      </c>
      <c r="G102" s="13">
        <v>286.82</v>
      </c>
      <c r="H102" s="13">
        <v>18.52</v>
      </c>
      <c r="I102" s="13">
        <v>1.02</v>
      </c>
      <c r="J102" s="13">
        <v>325.61</v>
      </c>
      <c r="K102" s="13">
        <f t="shared" ref="K102:K111" si="33">TRUNC(G102 * (1 + 20.34 / 100), 2)</f>
        <v>345.15</v>
      </c>
      <c r="L102" s="13">
        <f t="shared" ref="L102:L111" si="34">TRUNC(F102 * H102, 2)</f>
        <v>444.48</v>
      </c>
      <c r="M102" s="13">
        <f t="shared" ref="M102:M111" si="35">TRUNC(F102 * I102, 2)</f>
        <v>24.48</v>
      </c>
      <c r="N102" s="13">
        <f t="shared" ref="N102:N111" si="36">TRUNC(F102 * J102, 2)</f>
        <v>7814.64</v>
      </c>
      <c r="O102" s="13">
        <f t="shared" ref="O102:O111" si="37">TRUNC(F102 * K102, 2)</f>
        <v>8283.6</v>
      </c>
      <c r="P102" s="14">
        <f t="shared" si="24"/>
        <v>1.2881997847019365E-3</v>
      </c>
    </row>
    <row r="103" spans="1:16" ht="38.25" x14ac:dyDescent="0.2">
      <c r="A103" s="10" t="s">
        <v>274</v>
      </c>
      <c r="B103" s="11" t="s">
        <v>206</v>
      </c>
      <c r="C103" s="10" t="s">
        <v>17</v>
      </c>
      <c r="D103" s="10" t="s">
        <v>207</v>
      </c>
      <c r="E103" s="12" t="s">
        <v>44</v>
      </c>
      <c r="F103" s="11">
        <v>60</v>
      </c>
      <c r="G103" s="13">
        <v>124.38</v>
      </c>
      <c r="H103" s="13">
        <v>18.52</v>
      </c>
      <c r="I103" s="13">
        <v>1.02</v>
      </c>
      <c r="J103" s="13">
        <v>130.13</v>
      </c>
      <c r="K103" s="13">
        <f t="shared" si="33"/>
        <v>149.66999999999999</v>
      </c>
      <c r="L103" s="13">
        <f t="shared" si="34"/>
        <v>1111.2</v>
      </c>
      <c r="M103" s="13">
        <f t="shared" si="35"/>
        <v>61.2</v>
      </c>
      <c r="N103" s="13">
        <f t="shared" si="36"/>
        <v>7807.8</v>
      </c>
      <c r="O103" s="13">
        <f t="shared" si="37"/>
        <v>8980.2000000000007</v>
      </c>
      <c r="P103" s="14">
        <f t="shared" si="24"/>
        <v>1.3965294928026861E-3</v>
      </c>
    </row>
    <row r="104" spans="1:16" ht="38.25" x14ac:dyDescent="0.2">
      <c r="A104" s="10" t="s">
        <v>276</v>
      </c>
      <c r="B104" s="11" t="s">
        <v>209</v>
      </c>
      <c r="C104" s="10" t="s">
        <v>17</v>
      </c>
      <c r="D104" s="10" t="s">
        <v>210</v>
      </c>
      <c r="E104" s="12" t="s">
        <v>44</v>
      </c>
      <c r="F104" s="11">
        <v>20</v>
      </c>
      <c r="G104" s="13">
        <v>136.86000000000001</v>
      </c>
      <c r="H104" s="13">
        <v>27.78</v>
      </c>
      <c r="I104" s="13">
        <v>1.52</v>
      </c>
      <c r="J104" s="13">
        <v>135.38999999999999</v>
      </c>
      <c r="K104" s="13">
        <f t="shared" si="33"/>
        <v>164.69</v>
      </c>
      <c r="L104" s="13">
        <f t="shared" si="34"/>
        <v>555.6</v>
      </c>
      <c r="M104" s="13">
        <f t="shared" si="35"/>
        <v>30.4</v>
      </c>
      <c r="N104" s="13">
        <f t="shared" si="36"/>
        <v>2707.8</v>
      </c>
      <c r="O104" s="13">
        <f t="shared" si="37"/>
        <v>3293.8</v>
      </c>
      <c r="P104" s="14">
        <f t="shared" si="24"/>
        <v>5.1222565682206272E-4</v>
      </c>
    </row>
    <row r="105" spans="1:16" ht="38.25" x14ac:dyDescent="0.2">
      <c r="A105" s="10" t="s">
        <v>349</v>
      </c>
      <c r="B105" s="11" t="s">
        <v>212</v>
      </c>
      <c r="C105" s="10" t="s">
        <v>17</v>
      </c>
      <c r="D105" s="10" t="s">
        <v>213</v>
      </c>
      <c r="E105" s="12" t="s">
        <v>44</v>
      </c>
      <c r="F105" s="11">
        <v>24</v>
      </c>
      <c r="G105" s="13">
        <v>133.57</v>
      </c>
      <c r="H105" s="13">
        <v>27.78</v>
      </c>
      <c r="I105" s="13">
        <v>1.52</v>
      </c>
      <c r="J105" s="13">
        <v>131.43</v>
      </c>
      <c r="K105" s="13">
        <f t="shared" si="33"/>
        <v>160.72999999999999</v>
      </c>
      <c r="L105" s="13">
        <f t="shared" si="34"/>
        <v>666.72</v>
      </c>
      <c r="M105" s="13">
        <f t="shared" si="35"/>
        <v>36.479999999999997</v>
      </c>
      <c r="N105" s="13">
        <f t="shared" si="36"/>
        <v>3154.32</v>
      </c>
      <c r="O105" s="13">
        <f t="shared" si="37"/>
        <v>3857.52</v>
      </c>
      <c r="P105" s="14">
        <f t="shared" si="24"/>
        <v>5.9989092103474495E-4</v>
      </c>
    </row>
    <row r="106" spans="1:16" ht="38.25" x14ac:dyDescent="0.2">
      <c r="A106" s="10" t="s">
        <v>350</v>
      </c>
      <c r="B106" s="11" t="s">
        <v>215</v>
      </c>
      <c r="C106" s="10" t="s">
        <v>17</v>
      </c>
      <c r="D106" s="10" t="s">
        <v>216</v>
      </c>
      <c r="E106" s="12" t="s">
        <v>74</v>
      </c>
      <c r="F106" s="11">
        <v>185</v>
      </c>
      <c r="G106" s="13">
        <v>73.05</v>
      </c>
      <c r="H106" s="13">
        <v>7.71</v>
      </c>
      <c r="I106" s="13">
        <v>0.4</v>
      </c>
      <c r="J106" s="13">
        <v>79.790000000000006</v>
      </c>
      <c r="K106" s="13">
        <f t="shared" si="33"/>
        <v>87.9</v>
      </c>
      <c r="L106" s="13">
        <f t="shared" si="34"/>
        <v>1426.35</v>
      </c>
      <c r="M106" s="13">
        <f t="shared" si="35"/>
        <v>74</v>
      </c>
      <c r="N106" s="13">
        <f t="shared" si="36"/>
        <v>14761.15</v>
      </c>
      <c r="O106" s="13">
        <f t="shared" si="37"/>
        <v>16261.5</v>
      </c>
      <c r="P106" s="14">
        <f t="shared" si="24"/>
        <v>2.5288595295439834E-3</v>
      </c>
    </row>
    <row r="107" spans="1:16" x14ac:dyDescent="0.2">
      <c r="A107" s="10" t="s">
        <v>351</v>
      </c>
      <c r="B107" s="11" t="s">
        <v>217</v>
      </c>
      <c r="C107" s="10" t="s">
        <v>53</v>
      </c>
      <c r="D107" s="10" t="s">
        <v>218</v>
      </c>
      <c r="E107" s="12" t="s">
        <v>44</v>
      </c>
      <c r="F107" s="11">
        <v>12</v>
      </c>
      <c r="G107" s="13">
        <v>65.69</v>
      </c>
      <c r="H107" s="13">
        <v>61.14</v>
      </c>
      <c r="I107" s="13">
        <v>0</v>
      </c>
      <c r="J107" s="13">
        <v>17.91</v>
      </c>
      <c r="K107" s="13">
        <f t="shared" si="33"/>
        <v>79.05</v>
      </c>
      <c r="L107" s="13">
        <f t="shared" si="34"/>
        <v>733.68</v>
      </c>
      <c r="M107" s="13">
        <f t="shared" si="35"/>
        <v>0</v>
      </c>
      <c r="N107" s="13">
        <f t="shared" si="36"/>
        <v>214.92</v>
      </c>
      <c r="O107" s="13">
        <f t="shared" si="37"/>
        <v>948.6</v>
      </c>
      <c r="P107" s="14">
        <f t="shared" si="24"/>
        <v>1.4751874979094317E-4</v>
      </c>
    </row>
    <row r="108" spans="1:16" ht="25.5" x14ac:dyDescent="0.2">
      <c r="A108" s="10" t="s">
        <v>352</v>
      </c>
      <c r="B108" s="11" t="s">
        <v>219</v>
      </c>
      <c r="C108" s="10" t="s">
        <v>220</v>
      </c>
      <c r="D108" s="10" t="s">
        <v>221</v>
      </c>
      <c r="E108" s="12" t="s">
        <v>92</v>
      </c>
      <c r="F108" s="11">
        <v>381</v>
      </c>
      <c r="G108" s="13">
        <v>72.58</v>
      </c>
      <c r="H108" s="13">
        <v>54.98</v>
      </c>
      <c r="I108" s="13">
        <v>0</v>
      </c>
      <c r="J108" s="13">
        <v>32.36</v>
      </c>
      <c r="K108" s="13">
        <f t="shared" si="33"/>
        <v>87.34</v>
      </c>
      <c r="L108" s="13">
        <f t="shared" si="34"/>
        <v>20947.38</v>
      </c>
      <c r="M108" s="13">
        <f t="shared" si="35"/>
        <v>0</v>
      </c>
      <c r="N108" s="13">
        <f t="shared" si="36"/>
        <v>12329.16</v>
      </c>
      <c r="O108" s="13">
        <f t="shared" si="37"/>
        <v>33276.54</v>
      </c>
      <c r="P108" s="14">
        <f t="shared" si="24"/>
        <v>5.1749036244658573E-3</v>
      </c>
    </row>
    <row r="109" spans="1:16" ht="25.5" x14ac:dyDescent="0.2">
      <c r="A109" s="10" t="s">
        <v>353</v>
      </c>
      <c r="B109" s="11" t="s">
        <v>222</v>
      </c>
      <c r="C109" s="10" t="s">
        <v>220</v>
      </c>
      <c r="D109" s="10" t="s">
        <v>223</v>
      </c>
      <c r="E109" s="12" t="s">
        <v>92</v>
      </c>
      <c r="F109" s="11">
        <v>125</v>
      </c>
      <c r="G109" s="13">
        <v>47.95</v>
      </c>
      <c r="H109" s="13">
        <v>28.2</v>
      </c>
      <c r="I109" s="13">
        <v>1.1599999999999999</v>
      </c>
      <c r="J109" s="13">
        <v>28.34</v>
      </c>
      <c r="K109" s="13">
        <f t="shared" si="33"/>
        <v>57.7</v>
      </c>
      <c r="L109" s="13">
        <f t="shared" si="34"/>
        <v>3525</v>
      </c>
      <c r="M109" s="13">
        <f t="shared" si="35"/>
        <v>145</v>
      </c>
      <c r="N109" s="13">
        <f t="shared" si="36"/>
        <v>3542.5</v>
      </c>
      <c r="O109" s="13">
        <f t="shared" si="37"/>
        <v>7212.5</v>
      </c>
      <c r="P109" s="14">
        <f t="shared" si="24"/>
        <v>1.1216308063115936E-3</v>
      </c>
    </row>
    <row r="110" spans="1:16" x14ac:dyDescent="0.2">
      <c r="A110" s="10" t="s">
        <v>354</v>
      </c>
      <c r="B110" s="11" t="s">
        <v>355</v>
      </c>
      <c r="C110" s="10" t="s">
        <v>26</v>
      </c>
      <c r="D110" s="10" t="s">
        <v>356</v>
      </c>
      <c r="E110" s="12" t="s">
        <v>44</v>
      </c>
      <c r="F110" s="11">
        <v>75</v>
      </c>
      <c r="G110" s="13">
        <v>50.87</v>
      </c>
      <c r="H110" s="13">
        <v>35.090000000000003</v>
      </c>
      <c r="I110" s="13">
        <v>1.94</v>
      </c>
      <c r="J110" s="13">
        <v>24.18</v>
      </c>
      <c r="K110" s="13">
        <f t="shared" si="33"/>
        <v>61.21</v>
      </c>
      <c r="L110" s="13">
        <f t="shared" si="34"/>
        <v>2631.75</v>
      </c>
      <c r="M110" s="13">
        <f t="shared" si="35"/>
        <v>145.5</v>
      </c>
      <c r="N110" s="13">
        <f t="shared" si="36"/>
        <v>1813.5</v>
      </c>
      <c r="O110" s="13">
        <f t="shared" si="37"/>
        <v>4590.75</v>
      </c>
      <c r="P110" s="14">
        <f t="shared" si="24"/>
        <v>7.1391703626689053E-4</v>
      </c>
    </row>
    <row r="111" spans="1:16" x14ac:dyDescent="0.2">
      <c r="A111" s="10" t="s">
        <v>357</v>
      </c>
      <c r="B111" s="11" t="s">
        <v>197</v>
      </c>
      <c r="C111" s="10" t="s">
        <v>198</v>
      </c>
      <c r="D111" s="10" t="s">
        <v>199</v>
      </c>
      <c r="E111" s="12" t="s">
        <v>44</v>
      </c>
      <c r="F111" s="11">
        <v>12</v>
      </c>
      <c r="G111" s="13">
        <v>158.53</v>
      </c>
      <c r="H111" s="13">
        <v>5.77</v>
      </c>
      <c r="I111" s="13">
        <v>0</v>
      </c>
      <c r="J111" s="13">
        <v>185</v>
      </c>
      <c r="K111" s="13">
        <f t="shared" si="33"/>
        <v>190.77</v>
      </c>
      <c r="L111" s="13">
        <f t="shared" si="34"/>
        <v>69.239999999999995</v>
      </c>
      <c r="M111" s="13">
        <f t="shared" si="35"/>
        <v>0</v>
      </c>
      <c r="N111" s="13">
        <f t="shared" si="36"/>
        <v>2220</v>
      </c>
      <c r="O111" s="13">
        <f t="shared" si="37"/>
        <v>2289.2399999999998</v>
      </c>
      <c r="P111" s="14">
        <f t="shared" si="24"/>
        <v>3.5600445158277328E-4</v>
      </c>
    </row>
    <row r="112" spans="1:16" ht="24" customHeight="1" x14ac:dyDescent="0.2">
      <c r="A112" s="6" t="s">
        <v>358</v>
      </c>
      <c r="B112" s="6"/>
      <c r="C112" s="6"/>
      <c r="D112" s="6" t="s">
        <v>224</v>
      </c>
      <c r="E112" s="6"/>
      <c r="F112" s="7"/>
      <c r="G112" s="6"/>
      <c r="H112" s="6"/>
      <c r="I112" s="6"/>
      <c r="J112" s="6"/>
      <c r="K112" s="6"/>
      <c r="L112" s="6"/>
      <c r="M112" s="6"/>
      <c r="N112" s="6"/>
      <c r="O112" s="8">
        <v>78150.720000000001</v>
      </c>
      <c r="P112" s="9">
        <f t="shared" si="24"/>
        <v>1.2153380254756546E-2</v>
      </c>
    </row>
    <row r="113" spans="1:16" x14ac:dyDescent="0.2">
      <c r="A113" s="10" t="s">
        <v>359</v>
      </c>
      <c r="B113" s="11" t="s">
        <v>225</v>
      </c>
      <c r="C113" s="10" t="s">
        <v>53</v>
      </c>
      <c r="D113" s="10" t="s">
        <v>226</v>
      </c>
      <c r="E113" s="12" t="s">
        <v>81</v>
      </c>
      <c r="F113" s="11">
        <v>12</v>
      </c>
      <c r="G113" s="13">
        <v>37.700000000000003</v>
      </c>
      <c r="H113" s="13">
        <v>45.36</v>
      </c>
      <c r="I113" s="13">
        <v>0</v>
      </c>
      <c r="J113" s="13">
        <v>0</v>
      </c>
      <c r="K113" s="13">
        <f>TRUNC(G113 * (1 + 20.34 / 100), 2)</f>
        <v>45.36</v>
      </c>
      <c r="L113" s="13">
        <f>TRUNC(F113 * H113, 2)</f>
        <v>544.32000000000005</v>
      </c>
      <c r="M113" s="13">
        <f>TRUNC(F113 * I113, 2)</f>
        <v>0</v>
      </c>
      <c r="N113" s="13">
        <f>TRUNC(F113 * J113, 2)</f>
        <v>0</v>
      </c>
      <c r="O113" s="13">
        <f>TRUNC(F113 * K113, 2)</f>
        <v>544.32000000000005</v>
      </c>
      <c r="P113" s="14">
        <f t="shared" si="24"/>
        <v>8.4648330050818253E-5</v>
      </c>
    </row>
    <row r="114" spans="1:16" ht="25.5" x14ac:dyDescent="0.2">
      <c r="A114" s="10" t="s">
        <v>360</v>
      </c>
      <c r="B114" s="11" t="s">
        <v>99</v>
      </c>
      <c r="C114" s="10" t="s">
        <v>26</v>
      </c>
      <c r="D114" s="10" t="s">
        <v>100</v>
      </c>
      <c r="E114" s="12" t="s">
        <v>81</v>
      </c>
      <c r="F114" s="11">
        <v>120</v>
      </c>
      <c r="G114" s="13">
        <v>552.28</v>
      </c>
      <c r="H114" s="13">
        <v>0</v>
      </c>
      <c r="I114" s="13">
        <v>0</v>
      </c>
      <c r="J114" s="13">
        <v>612.41999999999996</v>
      </c>
      <c r="K114" s="13" t="str">
        <f>TRUNC(G114 * (1 + 10.89 / 100), 2) &amp;CHAR(10)&amp; "(10.89%)"</f>
        <v>612,42
(10.89%)</v>
      </c>
      <c r="L114" s="13">
        <f>TRUNC(F114 * H114, 2)</f>
        <v>0</v>
      </c>
      <c r="M114" s="13">
        <f>TRUNC(F114 * I114, 2)</f>
        <v>0</v>
      </c>
      <c r="N114" s="13">
        <f>TRUNC(F114 * J114, 2)</f>
        <v>73490.399999999994</v>
      </c>
      <c r="O114" s="13">
        <f>TRUNC((F114 * 1 ) * TRUNC(G114 * (1 + 10.89 / 100), 2), 2)</f>
        <v>73490.399999999994</v>
      </c>
      <c r="P114" s="14">
        <f t="shared" si="24"/>
        <v>1.1428644243765896E-2</v>
      </c>
    </row>
    <row r="115" spans="1:16" x14ac:dyDescent="0.2">
      <c r="A115" s="10" t="s">
        <v>361</v>
      </c>
      <c r="B115" s="11" t="s">
        <v>101</v>
      </c>
      <c r="C115" s="10" t="s">
        <v>26</v>
      </c>
      <c r="D115" s="10" t="s">
        <v>102</v>
      </c>
      <c r="E115" s="12" t="s">
        <v>81</v>
      </c>
      <c r="F115" s="11">
        <v>120</v>
      </c>
      <c r="G115" s="13">
        <v>28.51</v>
      </c>
      <c r="H115" s="13">
        <v>25.27</v>
      </c>
      <c r="I115" s="13">
        <v>2.17</v>
      </c>
      <c r="J115" s="13">
        <v>6.86</v>
      </c>
      <c r="K115" s="13">
        <f>TRUNC(G115 * (1 + 20.34 / 100), 2)</f>
        <v>34.299999999999997</v>
      </c>
      <c r="L115" s="13">
        <f>TRUNC(F115 * H115, 2)</f>
        <v>3032.4</v>
      </c>
      <c r="M115" s="13">
        <f>TRUNC(F115 * I115, 2)</f>
        <v>260.39999999999998</v>
      </c>
      <c r="N115" s="13">
        <f>TRUNC(F115 * J115, 2)</f>
        <v>823.2</v>
      </c>
      <c r="O115" s="13">
        <f>TRUNC(F115 * K115, 2)</f>
        <v>4116</v>
      </c>
      <c r="P115" s="14">
        <f t="shared" si="24"/>
        <v>6.4008768093982938E-4</v>
      </c>
    </row>
    <row r="116" spans="1:16" ht="24" customHeight="1" x14ac:dyDescent="0.2">
      <c r="A116" s="6" t="s">
        <v>278</v>
      </c>
      <c r="B116" s="6"/>
      <c r="C116" s="6"/>
      <c r="D116" s="6" t="s">
        <v>228</v>
      </c>
      <c r="E116" s="6"/>
      <c r="F116" s="7"/>
      <c r="G116" s="6"/>
      <c r="H116" s="6"/>
      <c r="I116" s="6"/>
      <c r="J116" s="6"/>
      <c r="K116" s="6"/>
      <c r="L116" s="6"/>
      <c r="M116" s="6"/>
      <c r="N116" s="6"/>
      <c r="O116" s="8">
        <v>39900.01</v>
      </c>
      <c r="P116" s="9">
        <f t="shared" si="24"/>
        <v>6.2049331560680276E-3</v>
      </c>
    </row>
    <row r="117" spans="1:16" ht="24" customHeight="1" x14ac:dyDescent="0.2">
      <c r="A117" s="6" t="s">
        <v>280</v>
      </c>
      <c r="B117" s="6"/>
      <c r="C117" s="6"/>
      <c r="D117" s="6" t="s">
        <v>230</v>
      </c>
      <c r="E117" s="6"/>
      <c r="F117" s="7"/>
      <c r="G117" s="6"/>
      <c r="H117" s="6"/>
      <c r="I117" s="6"/>
      <c r="J117" s="6"/>
      <c r="K117" s="6"/>
      <c r="L117" s="6"/>
      <c r="M117" s="6"/>
      <c r="N117" s="6"/>
      <c r="O117" s="8">
        <v>1063.1199999999999</v>
      </c>
      <c r="P117" s="9">
        <f t="shared" si="24"/>
        <v>1.6532799207015337E-4</v>
      </c>
    </row>
    <row r="118" spans="1:16" ht="25.5" x14ac:dyDescent="0.2">
      <c r="A118" s="10" t="s">
        <v>362</v>
      </c>
      <c r="B118" s="11" t="s">
        <v>232</v>
      </c>
      <c r="C118" s="10" t="s">
        <v>46</v>
      </c>
      <c r="D118" s="10" t="s">
        <v>233</v>
      </c>
      <c r="E118" s="12" t="s">
        <v>47</v>
      </c>
      <c r="F118" s="11">
        <v>19</v>
      </c>
      <c r="G118" s="13">
        <v>26.04</v>
      </c>
      <c r="H118" s="13">
        <v>1.37</v>
      </c>
      <c r="I118" s="13">
        <v>0</v>
      </c>
      <c r="J118" s="13">
        <v>29.96</v>
      </c>
      <c r="K118" s="13">
        <f>TRUNC(G118 * (1 + 20.34 / 100), 2)</f>
        <v>31.33</v>
      </c>
      <c r="L118" s="13">
        <f>TRUNC(F118 * H118, 2)</f>
        <v>26.03</v>
      </c>
      <c r="M118" s="13">
        <f>TRUNC(F118 * I118, 2)</f>
        <v>0</v>
      </c>
      <c r="N118" s="13">
        <f>TRUNC(F118 * J118, 2)</f>
        <v>569.24</v>
      </c>
      <c r="O118" s="13">
        <f>TRUNC(F118 * K118, 2)</f>
        <v>595.27</v>
      </c>
      <c r="P118" s="14">
        <f t="shared" si="24"/>
        <v>9.2571670027466525E-5</v>
      </c>
    </row>
    <row r="119" spans="1:16" ht="38.25" x14ac:dyDescent="0.2">
      <c r="A119" s="10" t="s">
        <v>363</v>
      </c>
      <c r="B119" s="11" t="s">
        <v>235</v>
      </c>
      <c r="C119" s="10" t="s">
        <v>38</v>
      </c>
      <c r="D119" s="10" t="s">
        <v>236</v>
      </c>
      <c r="E119" s="12" t="s">
        <v>92</v>
      </c>
      <c r="F119" s="11">
        <v>19</v>
      </c>
      <c r="G119" s="13">
        <v>16.39</v>
      </c>
      <c r="H119" s="13">
        <v>9.52</v>
      </c>
      <c r="I119" s="13">
        <v>0</v>
      </c>
      <c r="J119" s="13">
        <v>10.199999999999999</v>
      </c>
      <c r="K119" s="13">
        <f>TRUNC(G119 * (1 + 20.34 / 100), 2)</f>
        <v>19.72</v>
      </c>
      <c r="L119" s="13">
        <f>TRUNC(F119 * H119, 2)</f>
        <v>180.88</v>
      </c>
      <c r="M119" s="13">
        <f>TRUNC(F119 * I119, 2)</f>
        <v>0</v>
      </c>
      <c r="N119" s="13">
        <f>TRUNC(F119 * J119, 2)</f>
        <v>193.8</v>
      </c>
      <c r="O119" s="13">
        <f>TRUNC(F119 * K119, 2)</f>
        <v>374.68</v>
      </c>
      <c r="P119" s="14">
        <f t="shared" si="24"/>
        <v>5.8267262462229165E-5</v>
      </c>
    </row>
    <row r="120" spans="1:16" x14ac:dyDescent="0.2">
      <c r="A120" s="10" t="s">
        <v>364</v>
      </c>
      <c r="B120" s="11" t="s">
        <v>238</v>
      </c>
      <c r="C120" s="10" t="s">
        <v>220</v>
      </c>
      <c r="D120" s="10" t="s">
        <v>239</v>
      </c>
      <c r="E120" s="12" t="s">
        <v>240</v>
      </c>
      <c r="F120" s="11">
        <v>77</v>
      </c>
      <c r="G120" s="13">
        <v>0.09</v>
      </c>
      <c r="H120" s="13">
        <v>0</v>
      </c>
      <c r="I120" s="13">
        <v>0</v>
      </c>
      <c r="J120" s="13">
        <v>0.1</v>
      </c>
      <c r="K120" s="13">
        <f>TRUNC(G120 * (1 + 20.34 / 100), 2)</f>
        <v>0.1</v>
      </c>
      <c r="L120" s="13">
        <f>TRUNC(F120 * H120, 2)</f>
        <v>0</v>
      </c>
      <c r="M120" s="13">
        <f>TRUNC(F120 * I120, 2)</f>
        <v>0</v>
      </c>
      <c r="N120" s="13">
        <f>TRUNC(F120 * J120, 2)</f>
        <v>7.7</v>
      </c>
      <c r="O120" s="13">
        <f>TRUNC(F120 * K120, 2)</f>
        <v>7.7</v>
      </c>
      <c r="P120" s="14">
        <f t="shared" si="24"/>
        <v>1.1974429405336944E-6</v>
      </c>
    </row>
    <row r="121" spans="1:16" x14ac:dyDescent="0.2">
      <c r="A121" s="10" t="s">
        <v>365</v>
      </c>
      <c r="B121" s="11" t="s">
        <v>242</v>
      </c>
      <c r="C121" s="10" t="s">
        <v>46</v>
      </c>
      <c r="D121" s="10" t="s">
        <v>243</v>
      </c>
      <c r="E121" s="12" t="s">
        <v>47</v>
      </c>
      <c r="F121" s="11">
        <v>77</v>
      </c>
      <c r="G121" s="13">
        <v>0.43</v>
      </c>
      <c r="H121" s="13">
        <v>0.37</v>
      </c>
      <c r="I121" s="13">
        <v>0</v>
      </c>
      <c r="J121" s="13">
        <v>0.14000000000000001</v>
      </c>
      <c r="K121" s="13">
        <f>TRUNC(G121 * (1 + 20.34 / 100), 2)</f>
        <v>0.51</v>
      </c>
      <c r="L121" s="13">
        <f>TRUNC(F121 * H121, 2)</f>
        <v>28.49</v>
      </c>
      <c r="M121" s="13">
        <f>TRUNC(F121 * I121, 2)</f>
        <v>0</v>
      </c>
      <c r="N121" s="13">
        <f>TRUNC(F121 * J121, 2)</f>
        <v>10.78</v>
      </c>
      <c r="O121" s="13">
        <f>TRUNC(F121 * K121, 2)</f>
        <v>39.270000000000003</v>
      </c>
      <c r="P121" s="14">
        <f t="shared" si="24"/>
        <v>6.1069589967218415E-6</v>
      </c>
    </row>
    <row r="122" spans="1:16" x14ac:dyDescent="0.2">
      <c r="A122" s="10" t="s">
        <v>366</v>
      </c>
      <c r="B122" s="11" t="s">
        <v>245</v>
      </c>
      <c r="C122" s="10" t="s">
        <v>220</v>
      </c>
      <c r="D122" s="10" t="s">
        <v>246</v>
      </c>
      <c r="E122" s="12" t="s">
        <v>240</v>
      </c>
      <c r="F122" s="11">
        <v>77</v>
      </c>
      <c r="G122" s="13">
        <v>0.5</v>
      </c>
      <c r="H122" s="13">
        <v>0.34</v>
      </c>
      <c r="I122" s="13">
        <v>0.01</v>
      </c>
      <c r="J122" s="13">
        <v>0.25</v>
      </c>
      <c r="K122" s="13">
        <f>TRUNC(G122 * (1 + 20.34 / 100), 2)</f>
        <v>0.6</v>
      </c>
      <c r="L122" s="13">
        <f>TRUNC(F122 * H122, 2)</f>
        <v>26.18</v>
      </c>
      <c r="M122" s="13">
        <f>TRUNC(F122 * I122, 2)</f>
        <v>0.77</v>
      </c>
      <c r="N122" s="13">
        <f>TRUNC(F122 * J122, 2)</f>
        <v>19.25</v>
      </c>
      <c r="O122" s="13">
        <f>TRUNC(F122 * K122, 2)</f>
        <v>46.2</v>
      </c>
      <c r="P122" s="14">
        <f t="shared" si="24"/>
        <v>7.1846576432021662E-6</v>
      </c>
    </row>
    <row r="123" spans="1:16" ht="24" customHeight="1" x14ac:dyDescent="0.2">
      <c r="A123" s="6" t="s">
        <v>367</v>
      </c>
      <c r="B123" s="6"/>
      <c r="C123" s="6"/>
      <c r="D123" s="6" t="s">
        <v>248</v>
      </c>
      <c r="E123" s="6"/>
      <c r="F123" s="7"/>
      <c r="G123" s="6"/>
      <c r="H123" s="6"/>
      <c r="I123" s="6"/>
      <c r="J123" s="6"/>
      <c r="K123" s="6"/>
      <c r="L123" s="6"/>
      <c r="M123" s="6"/>
      <c r="N123" s="6"/>
      <c r="O123" s="8">
        <v>14989.59</v>
      </c>
      <c r="P123" s="9">
        <f t="shared" si="24"/>
        <v>2.331062172336943E-3</v>
      </c>
    </row>
    <row r="124" spans="1:16" x14ac:dyDescent="0.2">
      <c r="A124" s="10" t="s">
        <v>368</v>
      </c>
      <c r="B124" s="11" t="s">
        <v>250</v>
      </c>
      <c r="C124" s="10" t="s">
        <v>46</v>
      </c>
      <c r="D124" s="10" t="s">
        <v>251</v>
      </c>
      <c r="E124" s="12" t="s">
        <v>92</v>
      </c>
      <c r="F124" s="11">
        <v>202</v>
      </c>
      <c r="G124" s="13">
        <v>13.92</v>
      </c>
      <c r="H124" s="13">
        <v>4.1399999999999997</v>
      </c>
      <c r="I124" s="13">
        <v>0</v>
      </c>
      <c r="J124" s="13">
        <v>12.61</v>
      </c>
      <c r="K124" s="13">
        <f t="shared" ref="K124:K134" si="38">TRUNC(G124 * (1 + 20.34 / 100), 2)</f>
        <v>16.75</v>
      </c>
      <c r="L124" s="13">
        <f t="shared" ref="L124:L134" si="39">TRUNC(F124 * H124, 2)</f>
        <v>836.28</v>
      </c>
      <c r="M124" s="13">
        <f t="shared" ref="M124:M134" si="40">TRUNC(F124 * I124, 2)</f>
        <v>0</v>
      </c>
      <c r="N124" s="13">
        <f t="shared" ref="N124:N134" si="41">TRUNC(F124 * J124, 2)</f>
        <v>2547.2199999999998</v>
      </c>
      <c r="O124" s="13">
        <f t="shared" ref="O124:O134" si="42">TRUNC(F124 * K124, 2)</f>
        <v>3383.5</v>
      </c>
      <c r="P124" s="14">
        <f t="shared" si="24"/>
        <v>5.261750895189292E-4</v>
      </c>
    </row>
    <row r="125" spans="1:16" x14ac:dyDescent="0.2">
      <c r="A125" s="10" t="s">
        <v>369</v>
      </c>
      <c r="B125" s="11" t="s">
        <v>238</v>
      </c>
      <c r="C125" s="10" t="s">
        <v>220</v>
      </c>
      <c r="D125" s="10" t="s">
        <v>239</v>
      </c>
      <c r="E125" s="12" t="s">
        <v>240</v>
      </c>
      <c r="F125" s="11">
        <v>176</v>
      </c>
      <c r="G125" s="13">
        <v>0.09</v>
      </c>
      <c r="H125" s="13">
        <v>0</v>
      </c>
      <c r="I125" s="13">
        <v>0</v>
      </c>
      <c r="J125" s="13">
        <v>0.1</v>
      </c>
      <c r="K125" s="13">
        <f t="shared" si="38"/>
        <v>0.1</v>
      </c>
      <c r="L125" s="13">
        <f t="shared" si="39"/>
        <v>0</v>
      </c>
      <c r="M125" s="13">
        <f t="shared" si="40"/>
        <v>0</v>
      </c>
      <c r="N125" s="13">
        <f t="shared" si="41"/>
        <v>17.600000000000001</v>
      </c>
      <c r="O125" s="13">
        <f t="shared" si="42"/>
        <v>17.600000000000001</v>
      </c>
      <c r="P125" s="14">
        <f t="shared" si="24"/>
        <v>2.7370124355055873E-6</v>
      </c>
    </row>
    <row r="126" spans="1:16" x14ac:dyDescent="0.2">
      <c r="A126" s="10" t="s">
        <v>370</v>
      </c>
      <c r="B126" s="11" t="s">
        <v>242</v>
      </c>
      <c r="C126" s="10" t="s">
        <v>46</v>
      </c>
      <c r="D126" s="10" t="s">
        <v>243</v>
      </c>
      <c r="E126" s="12" t="s">
        <v>47</v>
      </c>
      <c r="F126" s="11">
        <v>176</v>
      </c>
      <c r="G126" s="13">
        <v>0.43</v>
      </c>
      <c r="H126" s="13">
        <v>0.37</v>
      </c>
      <c r="I126" s="13">
        <v>0</v>
      </c>
      <c r="J126" s="13">
        <v>0.14000000000000001</v>
      </c>
      <c r="K126" s="13">
        <f t="shared" si="38"/>
        <v>0.51</v>
      </c>
      <c r="L126" s="13">
        <f t="shared" si="39"/>
        <v>65.12</v>
      </c>
      <c r="M126" s="13">
        <f t="shared" si="40"/>
        <v>0</v>
      </c>
      <c r="N126" s="13">
        <f t="shared" si="41"/>
        <v>24.64</v>
      </c>
      <c r="O126" s="13">
        <f t="shared" si="42"/>
        <v>89.76</v>
      </c>
      <c r="P126" s="14">
        <f t="shared" si="24"/>
        <v>1.3958763421078494E-5</v>
      </c>
    </row>
    <row r="127" spans="1:16" x14ac:dyDescent="0.2">
      <c r="A127" s="10" t="s">
        <v>371</v>
      </c>
      <c r="B127" s="11" t="s">
        <v>245</v>
      </c>
      <c r="C127" s="10" t="s">
        <v>220</v>
      </c>
      <c r="D127" s="10" t="s">
        <v>246</v>
      </c>
      <c r="E127" s="12" t="s">
        <v>240</v>
      </c>
      <c r="F127" s="11">
        <v>176</v>
      </c>
      <c r="G127" s="13">
        <v>0.5</v>
      </c>
      <c r="H127" s="13">
        <v>0.34</v>
      </c>
      <c r="I127" s="13">
        <v>0.01</v>
      </c>
      <c r="J127" s="13">
        <v>0.25</v>
      </c>
      <c r="K127" s="13">
        <f t="shared" si="38"/>
        <v>0.6</v>
      </c>
      <c r="L127" s="13">
        <f t="shared" si="39"/>
        <v>59.84</v>
      </c>
      <c r="M127" s="13">
        <f t="shared" si="40"/>
        <v>1.76</v>
      </c>
      <c r="N127" s="13">
        <f t="shared" si="41"/>
        <v>44</v>
      </c>
      <c r="O127" s="13">
        <f t="shared" si="42"/>
        <v>105.6</v>
      </c>
      <c r="P127" s="14">
        <f t="shared" si="24"/>
        <v>1.6422074613033521E-5</v>
      </c>
    </row>
    <row r="128" spans="1:16" ht="25.5" x14ac:dyDescent="0.2">
      <c r="A128" s="10" t="s">
        <v>372</v>
      </c>
      <c r="B128" s="11" t="s">
        <v>232</v>
      </c>
      <c r="C128" s="10" t="s">
        <v>46</v>
      </c>
      <c r="D128" s="10" t="s">
        <v>233</v>
      </c>
      <c r="E128" s="12" t="s">
        <v>47</v>
      </c>
      <c r="F128" s="11">
        <v>16</v>
      </c>
      <c r="G128" s="13">
        <v>26.04</v>
      </c>
      <c r="H128" s="13">
        <v>1.37</v>
      </c>
      <c r="I128" s="13">
        <v>0</v>
      </c>
      <c r="J128" s="13">
        <v>29.96</v>
      </c>
      <c r="K128" s="13">
        <f t="shared" si="38"/>
        <v>31.33</v>
      </c>
      <c r="L128" s="13">
        <f t="shared" si="39"/>
        <v>21.92</v>
      </c>
      <c r="M128" s="13">
        <f t="shared" si="40"/>
        <v>0</v>
      </c>
      <c r="N128" s="13">
        <f t="shared" si="41"/>
        <v>479.36</v>
      </c>
      <c r="O128" s="13">
        <f t="shared" si="42"/>
        <v>501.28</v>
      </c>
      <c r="P128" s="14">
        <f t="shared" si="24"/>
        <v>7.7955090549445486E-5</v>
      </c>
    </row>
    <row r="129" spans="1:16" ht="25.5" x14ac:dyDescent="0.2">
      <c r="A129" s="10" t="s">
        <v>373</v>
      </c>
      <c r="B129" s="11" t="s">
        <v>257</v>
      </c>
      <c r="C129" s="10" t="s">
        <v>46</v>
      </c>
      <c r="D129" s="10" t="s">
        <v>258</v>
      </c>
      <c r="E129" s="12" t="s">
        <v>47</v>
      </c>
      <c r="F129" s="11">
        <v>28</v>
      </c>
      <c r="G129" s="13">
        <v>10.57</v>
      </c>
      <c r="H129" s="13">
        <v>1.1399999999999999</v>
      </c>
      <c r="I129" s="13">
        <v>0</v>
      </c>
      <c r="J129" s="13">
        <v>11.57</v>
      </c>
      <c r="K129" s="13">
        <f t="shared" si="38"/>
        <v>12.71</v>
      </c>
      <c r="L129" s="13">
        <f t="shared" si="39"/>
        <v>31.92</v>
      </c>
      <c r="M129" s="13">
        <f t="shared" si="40"/>
        <v>0</v>
      </c>
      <c r="N129" s="13">
        <f t="shared" si="41"/>
        <v>323.95999999999998</v>
      </c>
      <c r="O129" s="13">
        <f t="shared" si="42"/>
        <v>355.88</v>
      </c>
      <c r="P129" s="14">
        <f t="shared" si="24"/>
        <v>5.5343635542484561E-5</v>
      </c>
    </row>
    <row r="130" spans="1:16" ht="25.5" x14ac:dyDescent="0.2">
      <c r="A130" s="10" t="s">
        <v>374</v>
      </c>
      <c r="B130" s="11" t="s">
        <v>260</v>
      </c>
      <c r="C130" s="10" t="s">
        <v>261</v>
      </c>
      <c r="D130" s="10" t="s">
        <v>262</v>
      </c>
      <c r="E130" s="12" t="s">
        <v>44</v>
      </c>
      <c r="F130" s="11">
        <v>14</v>
      </c>
      <c r="G130" s="13">
        <v>114.96</v>
      </c>
      <c r="H130" s="13">
        <v>90.39</v>
      </c>
      <c r="I130" s="13">
        <v>7.36</v>
      </c>
      <c r="J130" s="13">
        <v>40.590000000000003</v>
      </c>
      <c r="K130" s="13">
        <f t="shared" si="38"/>
        <v>138.34</v>
      </c>
      <c r="L130" s="13">
        <f t="shared" si="39"/>
        <v>1265.46</v>
      </c>
      <c r="M130" s="13">
        <f t="shared" si="40"/>
        <v>103.04</v>
      </c>
      <c r="N130" s="13">
        <f t="shared" si="41"/>
        <v>568.26</v>
      </c>
      <c r="O130" s="13">
        <f t="shared" si="42"/>
        <v>1936.76</v>
      </c>
      <c r="P130" s="14">
        <f t="shared" si="24"/>
        <v>3.0118955707896596E-4</v>
      </c>
    </row>
    <row r="131" spans="1:16" x14ac:dyDescent="0.2">
      <c r="A131" s="10" t="s">
        <v>375</v>
      </c>
      <c r="B131" s="11" t="s">
        <v>264</v>
      </c>
      <c r="C131" s="10" t="s">
        <v>46</v>
      </c>
      <c r="D131" s="10" t="s">
        <v>265</v>
      </c>
      <c r="E131" s="12" t="s">
        <v>47</v>
      </c>
      <c r="F131" s="11">
        <v>202</v>
      </c>
      <c r="G131" s="13">
        <v>5.51</v>
      </c>
      <c r="H131" s="13">
        <v>3.92</v>
      </c>
      <c r="I131" s="13">
        <v>0</v>
      </c>
      <c r="J131" s="13">
        <v>2.71</v>
      </c>
      <c r="K131" s="13">
        <f t="shared" si="38"/>
        <v>6.63</v>
      </c>
      <c r="L131" s="13">
        <f t="shared" si="39"/>
        <v>791.84</v>
      </c>
      <c r="M131" s="13">
        <f t="shared" si="40"/>
        <v>0</v>
      </c>
      <c r="N131" s="13">
        <f t="shared" si="41"/>
        <v>547.41999999999996</v>
      </c>
      <c r="O131" s="13">
        <f t="shared" si="42"/>
        <v>1339.26</v>
      </c>
      <c r="P131" s="14">
        <f t="shared" si="24"/>
        <v>2.0827109513495525E-4</v>
      </c>
    </row>
    <row r="132" spans="1:16" x14ac:dyDescent="0.2">
      <c r="A132" s="10" t="s">
        <v>376</v>
      </c>
      <c r="B132" s="11" t="s">
        <v>266</v>
      </c>
      <c r="C132" s="10" t="s">
        <v>53</v>
      </c>
      <c r="D132" s="10" t="s">
        <v>267</v>
      </c>
      <c r="E132" s="12" t="s">
        <v>44</v>
      </c>
      <c r="F132" s="11">
        <v>517</v>
      </c>
      <c r="G132" s="13">
        <v>0.69</v>
      </c>
      <c r="H132" s="13">
        <v>0.67</v>
      </c>
      <c r="I132" s="13">
        <v>0</v>
      </c>
      <c r="J132" s="13">
        <v>0.16</v>
      </c>
      <c r="K132" s="13">
        <f t="shared" si="38"/>
        <v>0.83</v>
      </c>
      <c r="L132" s="13">
        <f t="shared" si="39"/>
        <v>346.39</v>
      </c>
      <c r="M132" s="13">
        <f t="shared" si="40"/>
        <v>0</v>
      </c>
      <c r="N132" s="13">
        <f t="shared" si="41"/>
        <v>82.72</v>
      </c>
      <c r="O132" s="13">
        <f t="shared" si="42"/>
        <v>429.11</v>
      </c>
      <c r="P132" s="14">
        <f t="shared" ref="P132:P140" si="43">O132 / 6430369.03</f>
        <v>6.6731784443170599E-5</v>
      </c>
    </row>
    <row r="133" spans="1:16" ht="25.5" x14ac:dyDescent="0.2">
      <c r="A133" s="10" t="s">
        <v>377</v>
      </c>
      <c r="B133" s="11" t="s">
        <v>268</v>
      </c>
      <c r="C133" s="10" t="s">
        <v>17</v>
      </c>
      <c r="D133" s="10" t="s">
        <v>378</v>
      </c>
      <c r="E133" s="12" t="s">
        <v>74</v>
      </c>
      <c r="F133" s="11">
        <v>50.4</v>
      </c>
      <c r="G133" s="13">
        <v>56.81</v>
      </c>
      <c r="H133" s="13">
        <v>1.97</v>
      </c>
      <c r="I133" s="13">
        <v>0.14000000000000001</v>
      </c>
      <c r="J133" s="13">
        <v>66.25</v>
      </c>
      <c r="K133" s="13">
        <f t="shared" si="38"/>
        <v>68.36</v>
      </c>
      <c r="L133" s="13">
        <f t="shared" si="39"/>
        <v>99.28</v>
      </c>
      <c r="M133" s="13">
        <f t="shared" si="40"/>
        <v>7.05</v>
      </c>
      <c r="N133" s="13">
        <f t="shared" si="41"/>
        <v>3339</v>
      </c>
      <c r="O133" s="13">
        <f t="shared" si="42"/>
        <v>3445.34</v>
      </c>
      <c r="P133" s="14">
        <f t="shared" si="43"/>
        <v>5.3579195594004661E-4</v>
      </c>
    </row>
    <row r="134" spans="1:16" x14ac:dyDescent="0.2">
      <c r="A134" s="10" t="s">
        <v>379</v>
      </c>
      <c r="B134" s="11" t="s">
        <v>269</v>
      </c>
      <c r="C134" s="10" t="s">
        <v>285</v>
      </c>
      <c r="D134" s="10" t="s">
        <v>270</v>
      </c>
      <c r="E134" s="12" t="s">
        <v>74</v>
      </c>
      <c r="F134" s="11">
        <v>50</v>
      </c>
      <c r="G134" s="13">
        <v>56.27</v>
      </c>
      <c r="H134" s="13">
        <v>29.48</v>
      </c>
      <c r="I134" s="13">
        <v>1.62</v>
      </c>
      <c r="J134" s="13">
        <v>36.61</v>
      </c>
      <c r="K134" s="13">
        <f t="shared" si="38"/>
        <v>67.709999999999994</v>
      </c>
      <c r="L134" s="13">
        <f t="shared" si="39"/>
        <v>1474</v>
      </c>
      <c r="M134" s="13">
        <f t="shared" si="40"/>
        <v>81</v>
      </c>
      <c r="N134" s="13">
        <f t="shared" si="41"/>
        <v>1830.5</v>
      </c>
      <c r="O134" s="13">
        <f t="shared" si="42"/>
        <v>3385.5</v>
      </c>
      <c r="P134" s="14">
        <f t="shared" si="43"/>
        <v>5.2648611365932756E-4</v>
      </c>
    </row>
    <row r="135" spans="1:16" ht="24" customHeight="1" x14ac:dyDescent="0.2">
      <c r="A135" s="6" t="s">
        <v>380</v>
      </c>
      <c r="B135" s="6"/>
      <c r="C135" s="6"/>
      <c r="D135" s="6" t="s">
        <v>272</v>
      </c>
      <c r="E135" s="6"/>
      <c r="F135" s="7"/>
      <c r="G135" s="6"/>
      <c r="H135" s="6"/>
      <c r="I135" s="6"/>
      <c r="J135" s="6"/>
      <c r="K135" s="6"/>
      <c r="L135" s="6"/>
      <c r="M135" s="6"/>
      <c r="N135" s="6"/>
      <c r="O135" s="8">
        <v>23847.3</v>
      </c>
      <c r="P135" s="9">
        <f t="shared" si="43"/>
        <v>3.7085429916609309E-3</v>
      </c>
    </row>
    <row r="136" spans="1:16" ht="25.5" x14ac:dyDescent="0.2">
      <c r="A136" s="10" t="s">
        <v>381</v>
      </c>
      <c r="B136" s="11" t="s">
        <v>268</v>
      </c>
      <c r="C136" s="10" t="s">
        <v>17</v>
      </c>
      <c r="D136" s="10" t="s">
        <v>378</v>
      </c>
      <c r="E136" s="12" t="s">
        <v>74</v>
      </c>
      <c r="F136" s="11">
        <v>312</v>
      </c>
      <c r="G136" s="13">
        <v>56.81</v>
      </c>
      <c r="H136" s="13">
        <v>1.97</v>
      </c>
      <c r="I136" s="13">
        <v>0.14000000000000001</v>
      </c>
      <c r="J136" s="13">
        <v>66.25</v>
      </c>
      <c r="K136" s="13">
        <f>TRUNC(G136 * (1 + 20.34 / 100), 2)</f>
        <v>68.36</v>
      </c>
      <c r="L136" s="13">
        <f>TRUNC(F136 * H136, 2)</f>
        <v>614.64</v>
      </c>
      <c r="M136" s="13">
        <f>TRUNC(F136 * I136, 2)</f>
        <v>43.68</v>
      </c>
      <c r="N136" s="13">
        <f>TRUNC(F136 * J136, 2)</f>
        <v>20670</v>
      </c>
      <c r="O136" s="13">
        <f>TRUNC(F136 * K136, 2)</f>
        <v>21328.32</v>
      </c>
      <c r="P136" s="14">
        <f t="shared" si="43"/>
        <v>3.3168111970705979E-3</v>
      </c>
    </row>
    <row r="137" spans="1:16" ht="25.5" x14ac:dyDescent="0.2">
      <c r="A137" s="10" t="s">
        <v>382</v>
      </c>
      <c r="B137" s="11" t="s">
        <v>275</v>
      </c>
      <c r="C137" s="10" t="s">
        <v>17</v>
      </c>
      <c r="D137" s="10" t="s">
        <v>383</v>
      </c>
      <c r="E137" s="12" t="s">
        <v>44</v>
      </c>
      <c r="F137" s="11">
        <v>14</v>
      </c>
      <c r="G137" s="13">
        <v>111.53</v>
      </c>
      <c r="H137" s="13">
        <v>23.38</v>
      </c>
      <c r="I137" s="13">
        <v>1.88</v>
      </c>
      <c r="J137" s="13">
        <v>108.95</v>
      </c>
      <c r="K137" s="13">
        <f>TRUNC(G137 * (1 + 20.34 / 100), 2)</f>
        <v>134.21</v>
      </c>
      <c r="L137" s="13">
        <f>TRUNC(F137 * H137, 2)</f>
        <v>327.32</v>
      </c>
      <c r="M137" s="13">
        <f>TRUNC(F137 * I137, 2)</f>
        <v>26.32</v>
      </c>
      <c r="N137" s="13">
        <f>TRUNC(F137 * J137, 2)</f>
        <v>1525.3</v>
      </c>
      <c r="O137" s="13">
        <f>TRUNC(F137 * K137, 2)</f>
        <v>1878.94</v>
      </c>
      <c r="P137" s="14">
        <f t="shared" si="43"/>
        <v>2.9219784918004931E-4</v>
      </c>
    </row>
    <row r="138" spans="1:16" ht="38.25" x14ac:dyDescent="0.2">
      <c r="A138" s="10" t="s">
        <v>384</v>
      </c>
      <c r="B138" s="11" t="s">
        <v>385</v>
      </c>
      <c r="C138" s="10" t="s">
        <v>38</v>
      </c>
      <c r="D138" s="10" t="s">
        <v>277</v>
      </c>
      <c r="E138" s="12" t="s">
        <v>47</v>
      </c>
      <c r="F138" s="11">
        <v>4</v>
      </c>
      <c r="G138" s="13">
        <v>132.97</v>
      </c>
      <c r="H138" s="13">
        <v>23.29</v>
      </c>
      <c r="I138" s="13">
        <v>0</v>
      </c>
      <c r="J138" s="13">
        <v>136.72</v>
      </c>
      <c r="K138" s="13">
        <f>TRUNC(G138 * (1 + 20.34 / 100), 2)</f>
        <v>160.01</v>
      </c>
      <c r="L138" s="13">
        <f>TRUNC(F138 * H138, 2)</f>
        <v>93.16</v>
      </c>
      <c r="M138" s="13">
        <f>TRUNC(F138 * I138, 2)</f>
        <v>0</v>
      </c>
      <c r="N138" s="13">
        <f>TRUNC(F138 * J138, 2)</f>
        <v>546.88</v>
      </c>
      <c r="O138" s="13">
        <f>TRUNC(F138 * K138, 2)</f>
        <v>640.04</v>
      </c>
      <c r="P138" s="14">
        <f t="shared" si="43"/>
        <v>9.9533945410283856E-5</v>
      </c>
    </row>
    <row r="139" spans="1:16" ht="24" customHeight="1" x14ac:dyDescent="0.2">
      <c r="A139" s="6" t="s">
        <v>386</v>
      </c>
      <c r="B139" s="6"/>
      <c r="C139" s="6"/>
      <c r="D139" s="6" t="s">
        <v>279</v>
      </c>
      <c r="E139" s="6"/>
      <c r="F139" s="7"/>
      <c r="G139" s="6"/>
      <c r="H139" s="6"/>
      <c r="I139" s="6"/>
      <c r="J139" s="6"/>
      <c r="K139" s="6"/>
      <c r="L139" s="6"/>
      <c r="M139" s="6"/>
      <c r="N139" s="6"/>
      <c r="O139" s="8">
        <v>29646</v>
      </c>
      <c r="P139" s="9">
        <f t="shared" si="43"/>
        <v>4.6103108331249226E-3</v>
      </c>
    </row>
    <row r="140" spans="1:16" x14ac:dyDescent="0.2">
      <c r="A140" s="10" t="s">
        <v>387</v>
      </c>
      <c r="B140" s="11" t="s">
        <v>388</v>
      </c>
      <c r="C140" s="10" t="s">
        <v>26</v>
      </c>
      <c r="D140" s="10" t="s">
        <v>389</v>
      </c>
      <c r="E140" s="12" t="s">
        <v>58</v>
      </c>
      <c r="F140" s="11">
        <v>6075</v>
      </c>
      <c r="G140" s="13">
        <v>4.0599999999999996</v>
      </c>
      <c r="H140" s="13">
        <v>0</v>
      </c>
      <c r="I140" s="13">
        <v>0</v>
      </c>
      <c r="J140" s="13">
        <v>4.88</v>
      </c>
      <c r="K140" s="13">
        <f>TRUNC(G140 * (1 + 20.34 / 100), 2)</f>
        <v>4.88</v>
      </c>
      <c r="L140" s="13">
        <f>TRUNC(F140 * H140, 2)</f>
        <v>0</v>
      </c>
      <c r="M140" s="13">
        <f>TRUNC(F140 * I140, 2)</f>
        <v>0</v>
      </c>
      <c r="N140" s="13">
        <f>TRUNC(F140 * J140, 2)</f>
        <v>29646</v>
      </c>
      <c r="O140" s="13">
        <f>TRUNC(F140 * K140, 2)</f>
        <v>29646</v>
      </c>
      <c r="P140" s="14">
        <f t="shared" si="43"/>
        <v>4.6103108331249226E-3</v>
      </c>
    </row>
    <row r="141" spans="1:16" ht="25.5" x14ac:dyDescent="0.2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 t="s">
        <v>281</v>
      </c>
      <c r="L141" s="2" t="s">
        <v>392</v>
      </c>
      <c r="M141" s="2" t="s">
        <v>390</v>
      </c>
      <c r="N141" s="2" t="s">
        <v>393</v>
      </c>
      <c r="O141" s="2" t="s">
        <v>394</v>
      </c>
      <c r="P141" s="2"/>
    </row>
    <row r="142" spans="1:16" x14ac:dyDescent="0.2">
      <c r="A142" s="3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</row>
    <row r="143" spans="1:16" x14ac:dyDescent="0.2">
      <c r="A143" s="15"/>
      <c r="B143" s="15"/>
      <c r="C143" s="15"/>
      <c r="D143" s="4"/>
      <c r="E143" s="2"/>
      <c r="F143" s="2"/>
      <c r="G143" s="2"/>
      <c r="H143" s="2"/>
      <c r="I143" s="2"/>
      <c r="J143" s="2"/>
      <c r="K143" s="2"/>
      <c r="L143" s="16" t="s">
        <v>282</v>
      </c>
      <c r="M143" s="15"/>
      <c r="N143" s="17">
        <v>5365094.93</v>
      </c>
      <c r="O143" s="15"/>
      <c r="P143" s="15"/>
    </row>
    <row r="144" spans="1:16" x14ac:dyDescent="0.2">
      <c r="A144" s="15"/>
      <c r="B144" s="15"/>
      <c r="C144" s="15"/>
      <c r="D144" s="4"/>
      <c r="E144" s="2"/>
      <c r="F144" s="2"/>
      <c r="G144" s="2"/>
      <c r="H144" s="2"/>
      <c r="I144" s="2"/>
      <c r="J144" s="2"/>
      <c r="K144" s="2"/>
      <c r="L144" s="16" t="s">
        <v>283</v>
      </c>
      <c r="M144" s="15"/>
      <c r="N144" s="17">
        <v>1065274.1000000001</v>
      </c>
      <c r="O144" s="15"/>
      <c r="P144" s="15"/>
    </row>
    <row r="145" spans="1:16" x14ac:dyDescent="0.2">
      <c r="A145" s="15"/>
      <c r="B145" s="15"/>
      <c r="C145" s="15"/>
      <c r="D145" s="4"/>
      <c r="E145" s="2"/>
      <c r="F145" s="2"/>
      <c r="G145" s="2"/>
      <c r="H145" s="2"/>
      <c r="I145" s="2"/>
      <c r="J145" s="2"/>
      <c r="K145" s="2"/>
      <c r="L145" s="16" t="s">
        <v>284</v>
      </c>
      <c r="M145" s="15"/>
      <c r="N145" s="17">
        <v>6430369.0300000003</v>
      </c>
      <c r="O145" s="15"/>
      <c r="P145" s="15"/>
    </row>
  </sheetData>
  <mergeCells count="20">
    <mergeCell ref="A145:C145"/>
    <mergeCell ref="L145:M145"/>
    <mergeCell ref="N145:P145"/>
    <mergeCell ref="P2:P3"/>
    <mergeCell ref="A143:C143"/>
    <mergeCell ref="L143:M143"/>
    <mergeCell ref="N143:P143"/>
    <mergeCell ref="A144:C144"/>
    <mergeCell ref="L144:M144"/>
    <mergeCell ref="N144:P144"/>
    <mergeCell ref="A1:P1"/>
    <mergeCell ref="A2:A3"/>
    <mergeCell ref="B2:B3"/>
    <mergeCell ref="C2:C3"/>
    <mergeCell ref="D2:D3"/>
    <mergeCell ref="E2:E3"/>
    <mergeCell ref="F2:F3"/>
    <mergeCell ref="G2:G3"/>
    <mergeCell ref="H2:K2"/>
    <mergeCell ref="L2:O2"/>
  </mergeCells>
  <pageMargins left="0.51181102362204722" right="0.51181102362204722" top="0.98425196850393704" bottom="0.98425196850393704" header="0.51181102362204722" footer="0.51181102362204722"/>
  <pageSetup paperSize="9" scale="58" fitToHeight="0" orientation="landscape" r:id="rId1"/>
  <headerFooter>
    <oddHeader xml:space="preserve">&amp;L </oddHeader>
    <oddFooter>&amp;L &amp;C &amp;R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0087062E6370014093A81D95A80BDE92" ma:contentTypeVersion="10" ma:contentTypeDescription="Crie um novo documento." ma:contentTypeScope="" ma:versionID="c4a1ddc7562e45290102093ab2805da1">
  <xsd:schema xmlns:xsd="http://www.w3.org/2001/XMLSchema" xmlns:xs="http://www.w3.org/2001/XMLSchema" xmlns:p="http://schemas.microsoft.com/office/2006/metadata/properties" xmlns:ns2="5dad2c6d-0e97-4834-8c19-10c33e1e95dc" targetNamespace="http://schemas.microsoft.com/office/2006/metadata/properties" ma:root="true" ma:fieldsID="d6ea297efa77e91ac76512fc6347cec0" ns2:_="">
    <xsd:import namespace="5dad2c6d-0e97-4834-8c19-10c33e1e95d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dad2c6d-0e97-4834-8c19-10c33e1e95d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Marcações de imagem" ma:readOnly="false" ma:fieldId="{5cf76f15-5ced-4ddc-b409-7134ff3c332f}" ma:taxonomyMulti="true" ma:sspId="b67eaf0a-f2cb-4adb-8ec3-a80bcab9db5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5dad2c6d-0e97-4834-8c19-10c33e1e95dc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12EF01EC-B2DA-4962-84C3-5CE4E8A38867}"/>
</file>

<file path=customXml/itemProps2.xml><?xml version="1.0" encoding="utf-8"?>
<ds:datastoreItem xmlns:ds="http://schemas.openxmlformats.org/officeDocument/2006/customXml" ds:itemID="{D5F9FFCD-A15C-47EE-B5F8-D74FC00E492D}"/>
</file>

<file path=customXml/itemProps3.xml><?xml version="1.0" encoding="utf-8"?>
<ds:datastoreItem xmlns:ds="http://schemas.openxmlformats.org/officeDocument/2006/customXml" ds:itemID="{88D600CB-4CCF-4463-99CF-51C9A412B04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Orçamento Sintético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Eduarda</dc:creator>
  <cp:keywords/>
  <dc:description/>
  <cp:lastModifiedBy>Intranet</cp:lastModifiedBy>
  <cp:revision/>
  <cp:lastPrinted>2024-12-02T16:38:54Z</cp:lastPrinted>
  <dcterms:created xsi:type="dcterms:W3CDTF">2022-10-20T19:39:47Z</dcterms:created>
  <dcterms:modified xsi:type="dcterms:W3CDTF">2024-12-02T16:39:19Z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0x0101000087062E6370014093A81D95A80BDE92</vt:lpwstr>
  </property>
</Properties>
</file>